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
    </mc:Choice>
  </mc:AlternateContent>
  <xr:revisionPtr revIDLastSave="6" documentId="8_{DA31DF19-1193-431C-8831-32E71AE25B88}" xr6:coauthVersionLast="46" xr6:coauthVersionMax="46" xr10:uidLastSave="{821C5362-129E-451B-A084-D9FD87372DE5}"/>
  <bookViews>
    <workbookView xWindow="-120" yWindow="-120" windowWidth="29040" windowHeight="15840" activeTab="3" xr2:uid="{00000000-000D-0000-FFFF-FFFF00000000}"/>
  </bookViews>
  <sheets>
    <sheet name="Instructions &amp; Guidelines" sheetId="15" r:id="rId1"/>
    <sheet name="Data Master Sheet" sheetId="1" r:id="rId2"/>
    <sheet name="Sheet3" sheetId="19" state="hidden" r:id="rId3"/>
    <sheet name="Furniture" sheetId="20" r:id="rId4"/>
    <sheet name="Equipment" sheetId="21" r:id="rId5"/>
    <sheet name="Sheet2" sheetId="16" state="hidden" r:id="rId6"/>
    <sheet name="Response Items" sheetId="13" state="hidden" r:id="rId7"/>
    <sheet name="Sheet1" sheetId="14" state="hidden" r:id="rId8"/>
  </sheets>
  <definedNames>
    <definedName name="_xlnm._FilterDatabase" localSheetId="3" hidden="1">Furniture!$A$2:$M$174</definedName>
    <definedName name="Admin">#REF!</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#REF!</definedName>
    <definedName name="Science">Sheet1!$U$3:$U$8</definedName>
    <definedName name="Technology">#REF!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1" i="21" l="1"/>
  <c r="J350" i="21"/>
  <c r="J349" i="21"/>
  <c r="J348" i="21"/>
  <c r="J347" i="21"/>
  <c r="J346" i="21"/>
  <c r="J345" i="21"/>
  <c r="J344" i="21"/>
  <c r="J343" i="21"/>
  <c r="J342" i="21"/>
  <c r="J341" i="21"/>
  <c r="J340" i="21"/>
  <c r="J339" i="21"/>
  <c r="J338" i="21"/>
  <c r="J337" i="21"/>
  <c r="J336" i="21"/>
  <c r="J335" i="21"/>
  <c r="J334" i="21"/>
  <c r="J333" i="21"/>
  <c r="J332" i="21"/>
  <c r="J331" i="21"/>
  <c r="J330" i="21"/>
  <c r="J329" i="21"/>
  <c r="J328" i="21"/>
  <c r="J327" i="21"/>
  <c r="J326" i="21"/>
  <c r="J325" i="21"/>
  <c r="J324" i="21"/>
  <c r="J323" i="21"/>
  <c r="J322" i="21"/>
  <c r="J321" i="21"/>
  <c r="J320" i="21"/>
  <c r="J319" i="21"/>
  <c r="J318" i="21"/>
  <c r="J317" i="21"/>
  <c r="J316" i="21"/>
  <c r="J315" i="21"/>
  <c r="J314" i="21"/>
  <c r="J313" i="21"/>
  <c r="J312" i="21"/>
  <c r="J311" i="21"/>
  <c r="J310" i="21"/>
  <c r="J309" i="21"/>
  <c r="J308" i="21"/>
  <c r="J307" i="21"/>
  <c r="J306" i="21"/>
  <c r="J305" i="21"/>
  <c r="J304" i="21"/>
  <c r="J303" i="21"/>
  <c r="J302" i="21"/>
  <c r="J301" i="21"/>
  <c r="J300" i="21"/>
  <c r="J299" i="21"/>
  <c r="J298" i="21"/>
  <c r="J297" i="21"/>
  <c r="J296" i="21"/>
  <c r="J295" i="21"/>
  <c r="J294" i="21"/>
  <c r="J293" i="21"/>
  <c r="J292" i="21"/>
  <c r="J291" i="21"/>
  <c r="J290" i="21"/>
  <c r="J289" i="21"/>
  <c r="J288" i="21"/>
  <c r="J287" i="21"/>
  <c r="J286" i="21"/>
  <c r="J285" i="21"/>
  <c r="J284" i="21"/>
  <c r="J283" i="21"/>
  <c r="J282" i="21"/>
  <c r="J281" i="21"/>
  <c r="J280" i="21"/>
  <c r="J279" i="21"/>
  <c r="J278" i="21"/>
  <c r="J277" i="21"/>
  <c r="J276" i="21"/>
  <c r="J275" i="21"/>
  <c r="J274" i="21"/>
  <c r="J273" i="21"/>
  <c r="J272" i="21"/>
  <c r="J271" i="21"/>
  <c r="J270" i="21"/>
  <c r="J269" i="21"/>
  <c r="J268" i="21"/>
  <c r="J267" i="21"/>
  <c r="J266" i="21"/>
  <c r="J265" i="21"/>
  <c r="J264" i="21"/>
  <c r="J263" i="21"/>
  <c r="J262" i="21"/>
  <c r="J261" i="21"/>
  <c r="J260" i="21"/>
  <c r="J259" i="21"/>
  <c r="J258" i="21"/>
  <c r="J257" i="21"/>
  <c r="J256" i="21"/>
  <c r="J255" i="21"/>
  <c r="J254" i="21"/>
  <c r="J253" i="21"/>
  <c r="J252" i="21"/>
  <c r="J251" i="21"/>
  <c r="J250" i="21"/>
  <c r="J249" i="21"/>
  <c r="J248" i="21"/>
  <c r="J247" i="21"/>
  <c r="J246" i="21"/>
  <c r="J245" i="21"/>
  <c r="J244" i="21"/>
  <c r="J243" i="21"/>
  <c r="J242" i="21"/>
  <c r="J241" i="21"/>
  <c r="J240" i="21"/>
  <c r="J239" i="21"/>
  <c r="J238" i="21"/>
  <c r="J237" i="21"/>
  <c r="J236" i="21"/>
  <c r="J235" i="21"/>
  <c r="J234" i="21"/>
  <c r="J233" i="21"/>
  <c r="J232" i="21"/>
  <c r="J231" i="21"/>
  <c r="J230" i="21"/>
  <c r="J229" i="21"/>
  <c r="J228" i="21"/>
  <c r="J227" i="21"/>
  <c r="J226" i="21"/>
  <c r="J225" i="21"/>
  <c r="J224" i="21"/>
  <c r="J223" i="21"/>
  <c r="J222" i="21"/>
  <c r="J221" i="21"/>
  <c r="J220" i="21"/>
  <c r="J219" i="21"/>
  <c r="J218" i="21"/>
  <c r="J217" i="21"/>
  <c r="J216" i="21"/>
  <c r="J215" i="21"/>
  <c r="J214" i="21"/>
  <c r="J213" i="21"/>
  <c r="J212" i="21"/>
  <c r="J211" i="21"/>
  <c r="J210" i="21"/>
  <c r="J209" i="21"/>
  <c r="J208" i="21"/>
  <c r="J207" i="21"/>
  <c r="J206" i="21"/>
  <c r="J205" i="21"/>
  <c r="J204" i="21"/>
  <c r="J203" i="21"/>
  <c r="J202" i="21"/>
  <c r="J201" i="21"/>
  <c r="J200" i="21"/>
  <c r="J199" i="21"/>
  <c r="J198" i="21"/>
  <c r="J197" i="21"/>
  <c r="J196" i="21"/>
  <c r="J195" i="21"/>
  <c r="J194" i="21"/>
  <c r="J193" i="21"/>
  <c r="J192" i="21"/>
  <c r="J191" i="21"/>
  <c r="J190" i="21"/>
  <c r="J189" i="21"/>
  <c r="J188" i="21"/>
  <c r="J187" i="21"/>
  <c r="J186" i="21"/>
  <c r="J185" i="21"/>
  <c r="J184" i="21"/>
  <c r="J183" i="21"/>
  <c r="J182" i="21"/>
  <c r="J181" i="21"/>
  <c r="J180" i="21"/>
  <c r="J179" i="21"/>
  <c r="J178" i="21"/>
  <c r="J177" i="21"/>
  <c r="J176" i="21"/>
  <c r="J175" i="21"/>
  <c r="J174" i="21"/>
  <c r="J173" i="21"/>
  <c r="J172" i="21"/>
  <c r="J171" i="21"/>
  <c r="J170" i="21"/>
  <c r="J169" i="21"/>
  <c r="J168" i="21"/>
  <c r="J167" i="21"/>
  <c r="J166" i="21"/>
  <c r="J165" i="21"/>
  <c r="J164" i="21"/>
  <c r="J163" i="21"/>
  <c r="J162" i="21"/>
  <c r="J161" i="21"/>
  <c r="J160" i="21"/>
  <c r="J159" i="21"/>
  <c r="J158" i="21"/>
  <c r="J157" i="21"/>
  <c r="J156" i="21"/>
  <c r="J155" i="21"/>
  <c r="J154" i="21"/>
  <c r="J153" i="21"/>
  <c r="J152" i="21"/>
  <c r="J151" i="21"/>
  <c r="J150" i="21"/>
  <c r="J149" i="21"/>
  <c r="J148" i="21"/>
  <c r="J147" i="21"/>
  <c r="J146" i="21"/>
  <c r="J145" i="21"/>
  <c r="J144" i="21"/>
  <c r="J143" i="21"/>
  <c r="J142" i="21"/>
  <c r="J141" i="21"/>
  <c r="J140" i="21"/>
  <c r="J139" i="21"/>
  <c r="J138" i="21"/>
  <c r="J137" i="21"/>
  <c r="J136" i="21"/>
  <c r="J135" i="21"/>
  <c r="J134" i="21"/>
  <c r="J133" i="21"/>
  <c r="J132" i="21"/>
  <c r="J131" i="21"/>
  <c r="J130" i="21"/>
  <c r="J129" i="21"/>
  <c r="J128" i="21"/>
  <c r="J127" i="21"/>
  <c r="J126" i="21"/>
  <c r="J125" i="21"/>
  <c r="J124" i="21"/>
  <c r="J123" i="21"/>
  <c r="J122" i="21"/>
  <c r="J121" i="21"/>
  <c r="J120" i="21"/>
  <c r="J119" i="21"/>
  <c r="J118" i="21"/>
  <c r="J117" i="21"/>
  <c r="J116" i="21"/>
  <c r="J115" i="21"/>
  <c r="J114" i="21"/>
  <c r="J113" i="21"/>
  <c r="J112" i="21"/>
  <c r="J111" i="21"/>
  <c r="J110" i="21"/>
  <c r="J109" i="21"/>
  <c r="J108" i="21"/>
  <c r="J107" i="21"/>
  <c r="J106" i="21"/>
  <c r="J105" i="21"/>
  <c r="J104" i="21"/>
  <c r="J103" i="21"/>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J9" i="21"/>
  <c r="J8" i="21"/>
  <c r="J7" i="21"/>
  <c r="J6" i="21"/>
  <c r="J5" i="21"/>
  <c r="J4" i="21"/>
  <c r="J3" i="21"/>
  <c r="L174" i="20"/>
  <c r="L173" i="20"/>
  <c r="L172" i="20"/>
  <c r="L171" i="20"/>
  <c r="L170" i="20"/>
  <c r="L169" i="20"/>
  <c r="L168" i="20"/>
  <c r="L167" i="20"/>
  <c r="L166" i="20"/>
  <c r="L165" i="20"/>
  <c r="L164" i="20"/>
  <c r="L163" i="20"/>
  <c r="L162" i="20"/>
  <c r="L161"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N52"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L4" i="20"/>
  <c r="L3" i="20"/>
  <c r="F6" i="19" l="1"/>
  <c r="D14" i="14" l="1"/>
  <c r="D11" i="14"/>
  <c r="D9" i="14"/>
  <c r="D8" i="14"/>
  <c r="D7" i="14"/>
  <c r="D6" i="14"/>
  <c r="D5" i="14"/>
  <c r="D4" i="14"/>
  <c r="D3" i="14"/>
  <c r="D10" i="14" l="1"/>
  <c r="H3" i="14" l="1"/>
  <c r="H2" i="14"/>
  <c r="F8" i="19"/>
  <c r="F7" i="19"/>
  <c r="F5" i="19"/>
  <c r="F4" i="19"/>
  <c r="D12" i="14" l="1"/>
  <c r="D13" i="14"/>
  <c r="G10" i="1" l="1"/>
</calcChain>
</file>

<file path=xl/sharedStrings.xml><?xml version="1.0" encoding="utf-8"?>
<sst xmlns="http://schemas.openxmlformats.org/spreadsheetml/2006/main" count="4741" uniqueCount="2031">
  <si>
    <t>MSBA Furniture and Equipment Data Collection 2020</t>
  </si>
  <si>
    <t>District Name:</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</si>
  <si>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</si>
  <si>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</si>
  <si>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</si>
  <si>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</si>
  <si>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</si>
  <si>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</si>
  <si>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</si>
  <si>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</si>
  <si>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</si>
  <si>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</si>
  <si>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</si>
  <si>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</si>
  <si>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</si>
  <si>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</si>
  <si>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</si>
  <si>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</si>
  <si>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</si>
  <si>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</si>
  <si>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</si>
  <si>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</si>
  <si>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</si>
  <si>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</si>
  <si>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</si>
  <si>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</si>
  <si>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</si>
  <si>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t>Category</t>
  </si>
  <si>
    <t>Product</t>
  </si>
  <si>
    <t>Total</t>
  </si>
  <si>
    <t>Admin</t>
  </si>
  <si>
    <t>Desks</t>
  </si>
  <si>
    <t>Tables</t>
  </si>
  <si>
    <t>Side Chairs</t>
  </si>
  <si>
    <t>Task Chairs</t>
  </si>
  <si>
    <t>Conference Table</t>
  </si>
  <si>
    <t xml:space="preserve">Section 6: Equipment Cost &amp; Product Itemized Information
</t>
  </si>
  <si>
    <t>Furniture List</t>
  </si>
  <si>
    <t>Subject</t>
  </si>
  <si>
    <t>Finishes</t>
  </si>
  <si>
    <t xml:space="preserve">General Classroom </t>
  </si>
  <si>
    <t xml:space="preserve">Seating </t>
  </si>
  <si>
    <t>Standard</t>
  </si>
  <si>
    <t>Students</t>
  </si>
  <si>
    <t xml:space="preserve">Cafeteria </t>
  </si>
  <si>
    <t>Customized</t>
  </si>
  <si>
    <t>Teachers</t>
  </si>
  <si>
    <t xml:space="preserve">Media Center/Break-out Space </t>
  </si>
  <si>
    <t>Mobile Carts/Podium</t>
  </si>
  <si>
    <t>Faculty/Staff</t>
  </si>
  <si>
    <t>Miscellaneous</t>
  </si>
  <si>
    <t>Lecterns</t>
  </si>
  <si>
    <t>Common Area</t>
  </si>
  <si>
    <t>Nurse</t>
  </si>
  <si>
    <t>Storage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</si>
  <si>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</si>
  <si>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</si>
  <si>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</si>
  <si>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</si>
  <si>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</si>
  <si>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</si>
  <si>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</si>
  <si>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</si>
  <si>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</si>
  <si>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</si>
  <si>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</si>
  <si>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</si>
  <si>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</si>
  <si>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</si>
  <si>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</si>
  <si>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</si>
  <si>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</si>
  <si>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</si>
  <si>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</si>
  <si>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</si>
  <si>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</si>
  <si>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</si>
  <si>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</si>
  <si>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</si>
  <si>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</si>
  <si>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</si>
  <si>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</si>
  <si>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</si>
  <si>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</si>
  <si>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</si>
  <si>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</si>
  <si>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</si>
  <si>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</si>
  <si>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</si>
  <si>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</si>
  <si>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</si>
  <si>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</si>
  <si>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</si>
  <si>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</si>
  <si>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</si>
  <si>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</si>
  <si>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</si>
  <si>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</si>
  <si>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</si>
  <si>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</si>
  <si>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</si>
  <si>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</si>
  <si>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</si>
  <si>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</si>
  <si>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</si>
  <si>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</si>
  <si>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</si>
  <si>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</si>
  <si>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</si>
  <si>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</si>
  <si>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</si>
  <si>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</si>
  <si>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</si>
  <si>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</si>
  <si>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</si>
  <si>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</si>
  <si>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</si>
  <si>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</si>
  <si>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</si>
  <si>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</si>
  <si>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</si>
  <si>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</si>
  <si>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</si>
  <si>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</si>
  <si>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</si>
  <si>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</si>
  <si>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</si>
  <si>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</si>
  <si>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</si>
  <si>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t>11/2019</t>
  </si>
  <si>
    <t>09/20</t>
  </si>
  <si>
    <t>Saugus Union School District</t>
  </si>
  <si>
    <t>Saugus Middle/High School</t>
  </si>
  <si>
    <t>6-12</t>
  </si>
  <si>
    <t>ItemCode</t>
  </si>
  <si>
    <t>Furniture Use</t>
  </si>
  <si>
    <t>Type</t>
  </si>
  <si>
    <t>Vendor</t>
  </si>
  <si>
    <t>Manufacturer</t>
  </si>
  <si>
    <t>ModelNo</t>
  </si>
  <si>
    <t>Description</t>
  </si>
  <si>
    <t>Dimensons</t>
  </si>
  <si>
    <t>Finish</t>
  </si>
  <si>
    <t>Qty</t>
  </si>
  <si>
    <t>Unit Cost</t>
  </si>
  <si>
    <t>Total Cost</t>
  </si>
  <si>
    <t>Contract Type</t>
  </si>
  <si>
    <t>01.BB.0036</t>
  </si>
  <si>
    <t>General Classroom</t>
  </si>
  <si>
    <t>RDC Holding LLC dba School Furnishings</t>
  </si>
  <si>
    <t>Yogibo</t>
  </si>
  <si>
    <t>Pod</t>
  </si>
  <si>
    <t>Beanbag</t>
  </si>
  <si>
    <t>36"w x 36"d x 48"h x "sh</t>
  </si>
  <si>
    <t>Turquoise</t>
  </si>
  <si>
    <t>Chapter 30B Bid</t>
  </si>
  <si>
    <t>01.CH.0018</t>
  </si>
  <si>
    <t>Creative Office Pavilion</t>
  </si>
  <si>
    <t>VS America</t>
  </si>
  <si>
    <t>PantoSwing LuPo-31400</t>
  </si>
  <si>
    <t>Chair, Cantilever</t>
  </si>
  <si>
    <t>19 1/4"w x 18 1/4"d x 30"h x 18"sh</t>
  </si>
  <si>
    <t>Shell: C078 Dolphin Grey; Frame &amp; Legs: M063 Anthracite</t>
  </si>
  <si>
    <t>01.CH.0W18</t>
  </si>
  <si>
    <t>Media Center/Breakout</t>
  </si>
  <si>
    <t>Compass VF - 31320</t>
  </si>
  <si>
    <t>Chair, Wood, Carpet Glides</t>
  </si>
  <si>
    <t>17"w x 16 1/2"d x 32 1/9"h x 18 1/8"sh</t>
  </si>
  <si>
    <t>Shell: H027 Dark Red; Frame &amp; Legs: M063 Anthracite</t>
  </si>
  <si>
    <t>01.CH.1W18</t>
  </si>
  <si>
    <t>Chair, Wood, Hard Floor Glides</t>
  </si>
  <si>
    <t>01.CH.4018</t>
  </si>
  <si>
    <t>Compass LuPo-31310</t>
  </si>
  <si>
    <t>Chair, 4-Leg</t>
  </si>
  <si>
    <t>01.CH.4M18</t>
  </si>
  <si>
    <t>Administration</t>
  </si>
  <si>
    <t>Compass LuPo - Casters 31315</t>
  </si>
  <si>
    <t>Chair, Mobile</t>
  </si>
  <si>
    <t>17 3/4"w x 17 3/4"d x 32 1/9"h x 18 1/8"sh</t>
  </si>
  <si>
    <t>01.CH.BL15</t>
  </si>
  <si>
    <t>Red Thread Spaces LLC</t>
  </si>
  <si>
    <t>CanDo</t>
  </si>
  <si>
    <t>School Specialty - 5000739</t>
  </si>
  <si>
    <t>Ball Chair with Back</t>
  </si>
  <si>
    <t>18"w x 20"d x 23"h x 18"sh</t>
  </si>
  <si>
    <t>Seat Color - Blue</t>
  </si>
  <si>
    <t>01.CH.BT18</t>
  </si>
  <si>
    <t>National</t>
  </si>
  <si>
    <t>Essay-N21AATC</t>
  </si>
  <si>
    <t>Chair, Mobile, Book Shelf, Tablet</t>
  </si>
  <si>
    <t>19 1/2"w x 19 1/2"d x 31 1/4"h x 18 1/4"sh</t>
  </si>
  <si>
    <t>Shell/Base/Arm: Light Grey; Tablet: Smoke Quarstone</t>
  </si>
  <si>
    <t>01.CT.2442</t>
  </si>
  <si>
    <t>Desk</t>
  </si>
  <si>
    <t>Fleetwood</t>
  </si>
  <si>
    <t>Plane - IL.PG42-29038</t>
  </si>
  <si>
    <t>Computer Table, Raceway,</t>
  </si>
  <si>
    <t>24"w x 42"d x 29-42"h x NA"sh</t>
  </si>
  <si>
    <t>Top/Edge: Fusion Maple; Legs: Silver paint color</t>
  </si>
  <si>
    <t>01.DK.2028</t>
  </si>
  <si>
    <t>Uno-M Skid 02408</t>
  </si>
  <si>
    <t>Desk, Single Student, W/2 hooks</t>
  </si>
  <si>
    <t>19-3/8"w x 27 5/8"d x 30"h x NA"sh</t>
  </si>
  <si>
    <t>Top: L028 Natural Maple; Edge: *Natural Maple*; Frame &amp; Legs: M063 Anthracite</t>
  </si>
  <si>
    <t>01.DK.2028A</t>
  </si>
  <si>
    <t>Uno-M Skid 02408S</t>
  </si>
  <si>
    <t>Desk, Single Student, Adj. Ht. W/2 hooks</t>
  </si>
  <si>
    <t>19-3/8"w x 27 5/8"d x 30-39"h x NA"sh</t>
  </si>
  <si>
    <t>Top: L028 Natural Maple; Edge: C078 Dolphine Grey; Frame &amp; Legs: M063 Anthracite</t>
  </si>
  <si>
    <t>01.DK.2763</t>
  </si>
  <si>
    <t>Euroline - 01013</t>
  </si>
  <si>
    <t>Desk, Two Student, W/2 Hooks</t>
  </si>
  <si>
    <t>27 5/8"w x 63"d x 30"h x NA"sh</t>
  </si>
  <si>
    <t>01.DS.2028</t>
  </si>
  <si>
    <t>Safco</t>
  </si>
  <si>
    <t>AlphaBetter - 1204GR</t>
  </si>
  <si>
    <t>Desk, Standing, Adj.</t>
  </si>
  <si>
    <t>28"w x 20"d x 26"-42"h x NA"sh</t>
  </si>
  <si>
    <t>Top: Gray</t>
  </si>
  <si>
    <t>01.SC.2436</t>
  </si>
  <si>
    <t>Robert H Lord Company, Inc.</t>
  </si>
  <si>
    <t>TESCO</t>
  </si>
  <si>
    <t>4211-273-322</t>
  </si>
  <si>
    <t>Student Study Carrel, Starter</t>
  </si>
  <si>
    <t>36"w x 30"d x 48"h x NA"sh</t>
  </si>
  <si>
    <t>Panels: Maple w/Natural Finish
Worksurface Top: Fusion Maple</t>
  </si>
  <si>
    <t>01.SF.ST01-2</t>
  </si>
  <si>
    <t>KI</t>
  </si>
  <si>
    <t>618W</t>
  </si>
  <si>
    <t>Stool</t>
  </si>
  <si>
    <t>14"w x 14"d x 18"h x "sh</t>
  </si>
  <si>
    <t>Frame/Legs: Azyre Grey with Grey feet; Seat: Rubberwood with clear lacquer.</t>
  </si>
  <si>
    <t>01.SF.VS01</t>
  </si>
  <si>
    <t>LuPoStool: 3428</t>
  </si>
  <si>
    <t>Stool w/Back, 24"H</t>
  </si>
  <si>
    <t>16"w x 16"d x "h x 24"sh</t>
  </si>
  <si>
    <t>Shell: C073 Black Grey (RAL 7021); Frame &amp; Legs: M063 Anthracite</t>
  </si>
  <si>
    <t>01.ST.2855</t>
  </si>
  <si>
    <t>Table</t>
  </si>
  <si>
    <t>EuroLine Semicircular - A1805 S</t>
  </si>
  <si>
    <t>Table, Half Round</t>
  </si>
  <si>
    <t>27 5/8"w x 55 1/8"d x 30"h x NA"sh</t>
  </si>
  <si>
    <t>01.TA.0042</t>
  </si>
  <si>
    <t>IN.RD4480AT</t>
  </si>
  <si>
    <t>Table, Activity, Adj. Height</t>
  </si>
  <si>
    <t>42"w x 42"d x 29"-42"h x "sh</t>
  </si>
  <si>
    <t>Top/Edge: Fusion Maple; Legs: Silver Paint</t>
  </si>
  <si>
    <t>01.TS.2460</t>
  </si>
  <si>
    <t>Phoenix Workstation</t>
  </si>
  <si>
    <t>H-Frame</t>
  </si>
  <si>
    <t>Table, Science, Epoxy Resin, (2) Casters</t>
  </si>
  <si>
    <t>24"w x 60"d x 34"h x NA"sh</t>
  </si>
  <si>
    <t>Top: Epoxy Black; Base: Smoke Grey</t>
  </si>
  <si>
    <t>01.TS.2460H</t>
  </si>
  <si>
    <t>Table, Science, Epoxy Resin, ADA, (2) Caster</t>
  </si>
  <si>
    <t>01.TS.3048</t>
  </si>
  <si>
    <t>C-Frame, Adjustable Height, ADA</t>
  </si>
  <si>
    <t>Table, Epoxy Top, Adjustable, Casters</t>
  </si>
  <si>
    <t>48"w x 30"d x 30"-36"h x NA"sh</t>
  </si>
  <si>
    <t>01.TS.4260</t>
  </si>
  <si>
    <t>Pheonix Workstation</t>
  </si>
  <si>
    <t>4260-H-Frame</t>
  </si>
  <si>
    <t>Table, Epoxy, Mobile</t>
  </si>
  <si>
    <t>42"w x 60"d x 34"h x NA"sh</t>
  </si>
  <si>
    <t>03.CC.0C02</t>
  </si>
  <si>
    <t>Sit-On-It</t>
  </si>
  <si>
    <t>Focus</t>
  </si>
  <si>
    <t>Chair , US, Mesh Back, Armless, Hard Floor Casters</t>
  </si>
  <si>
    <t>20 1/2"w x 26"d x 34"h x 18"sh</t>
  </si>
  <si>
    <t>Mesh: Impress; Frame: Silver; Fabric: Motion, Sapphire</t>
  </si>
  <si>
    <t>03.CC.0C03</t>
  </si>
  <si>
    <t>Mesh: Impress; Frame: Silver; Fabric: Motion, Grass</t>
  </si>
  <si>
    <t>03.CC.0G02</t>
  </si>
  <si>
    <t>Chair , US, Mesh Back, Armless, Hard Floor Glides</t>
  </si>
  <si>
    <t>03.CC.0G04</t>
  </si>
  <si>
    <t>Mesh: Impress; Frame: Silver; Fabric: Motion, Carbon</t>
  </si>
  <si>
    <t>03.CC.0G05</t>
  </si>
  <si>
    <t>Stool , US, Mesh Back, Armless, Hard Floor Glides</t>
  </si>
  <si>
    <t>20 1/2"w x 26"d x 46-1/2"h x 30"sh</t>
  </si>
  <si>
    <t>03.CC.AC02</t>
  </si>
  <si>
    <t>Chair , US, Wood Back, Arms, Hard Floor Casters</t>
  </si>
  <si>
    <t>24 1/2"w x 26"d x 32 1/2"h x 18"sh</t>
  </si>
  <si>
    <t>Back: Clear Maple; Frame: Silver; Fabric: Motion, Carbon</t>
  </si>
  <si>
    <t>03.CC.AC03</t>
  </si>
  <si>
    <t>Movi Nester</t>
  </si>
  <si>
    <t>Chair , US, Arms, Nesting, Casters</t>
  </si>
  <si>
    <t>23"w x 22 3/4"d x 34 2/3"h x 18"sh</t>
  </si>
  <si>
    <t>Back Mesh: Electric Blue; Frame/Arm: Fog; Fabric: Motion, Sapphire</t>
  </si>
  <si>
    <t>03.CC.AC04</t>
  </si>
  <si>
    <t>Back Mesh: Apple; Frame/Arm: Fog; Fabric: Motion, Grass</t>
  </si>
  <si>
    <t>03.CC.AC05</t>
  </si>
  <si>
    <t>Back Mesh: Onyx; Frame/Arms: Fog; Fabric: Motion, Carbon</t>
  </si>
  <si>
    <t>03.CG.A002</t>
  </si>
  <si>
    <t>Chair, US, Wood Back, Arms</t>
  </si>
  <si>
    <t>24 1/2"w x 24 1/2"d x 32 1/2"h x 18"sh</t>
  </si>
  <si>
    <t>03.CH.0001</t>
  </si>
  <si>
    <t>Strive</t>
  </si>
  <si>
    <t>Chair, PSB, Stackable, Armless</t>
  </si>
  <si>
    <t>20"w x 22"d x 33"h x 18"sh</t>
  </si>
  <si>
    <t>Seat/Back: Warm Grey, Legs: Starlight Silver</t>
  </si>
  <si>
    <t>03.CH.00S1</t>
  </si>
  <si>
    <t>Stive</t>
  </si>
  <si>
    <t>Chair, US, Armless, Stackable</t>
  </si>
  <si>
    <t>Seat/Back: Warm Grey, Legs: Starlight Silver; Fabric: Pallas, Twine, Turquoise</t>
  </si>
  <si>
    <t>03.CH.B001</t>
  </si>
  <si>
    <t>Freelance - 5314</t>
  </si>
  <si>
    <t>Chair, Bariatric, USB, Arms</t>
  </si>
  <si>
    <t>36.5"w x 25.5"d x 34"h x 19"sh</t>
  </si>
  <si>
    <t>Fabric: Bobby, Iris; Frame: Silver; Arms: Black</t>
  </si>
  <si>
    <t xml:space="preserve">03.CO.AC01
</t>
  </si>
  <si>
    <t>National Office Furniture</t>
  </si>
  <si>
    <t xml:space="preserve">Respect-N75BAC </t>
  </si>
  <si>
    <t>Chair ,Office, High Back, Arms</t>
  </si>
  <si>
    <t>26-1/2"w x 27-3/4"d x 43"-48"h x 16.5"-21.75"sh</t>
  </si>
  <si>
    <t>Upholstery: Sedona, Nighthawk</t>
  </si>
  <si>
    <t>03.CO.AC02</t>
  </si>
  <si>
    <t xml:space="preserve">Focus Mid Back </t>
  </si>
  <si>
    <t>Chair, Office/Task, Arms</t>
  </si>
  <si>
    <t>27"w x 27"d x 37 1/2"h x "sh</t>
  </si>
  <si>
    <t>03.CO.AC03</t>
  </si>
  <si>
    <t>03.CO.AC04</t>
  </si>
  <si>
    <t>03.CO.AC04-2</t>
  </si>
  <si>
    <t>Chair Seat ONLY</t>
  </si>
  <si>
    <t>Fabric: Motion, Carbon</t>
  </si>
  <si>
    <t>03.CO.AC05</t>
  </si>
  <si>
    <t>Focus - 5623 HD Y A92 FG3 B7 B1 MC34 Z1 LB1 KD</t>
  </si>
  <si>
    <t>Chair,Task, High Back, Arms</t>
  </si>
  <si>
    <t>27.5"w x 26"d x 39"h x Adj."sh</t>
  </si>
  <si>
    <t>03.CT.0001</t>
  </si>
  <si>
    <t>Strive - SPDCAU</t>
  </si>
  <si>
    <t>Chair, Teacher, w/Arms, Upholstered Seat</t>
  </si>
  <si>
    <t>27-1/2"w x 27-1/2"d x Adj."h x Adj."sh</t>
  </si>
  <si>
    <t>Seat/Back: Warm Grey, 5-star base: Warm Grey; Fabric: Pallas, Twine, Shibori</t>
  </si>
  <si>
    <t>03.CT.0002</t>
  </si>
  <si>
    <t>Seat/Back: Warm Grey, 5-star base: Warm Grey; Fabric: Pallas, Twine, Phthalo</t>
  </si>
  <si>
    <t>03.CT.ST01</t>
  </si>
  <si>
    <t>Strive - SPSNAP</t>
  </si>
  <si>
    <t>Stool, Armless</t>
  </si>
  <si>
    <t>18"w x 18"d x 38-48"h x 22-32"sh</t>
  </si>
  <si>
    <t>Seat/Back: Warm Grey, 5-star base: Warm Grey</t>
  </si>
  <si>
    <t>04.CR.1224-2</t>
  </si>
  <si>
    <t>Jasper Group</t>
  </si>
  <si>
    <t>Vision</t>
  </si>
  <si>
    <t>Storage Unit, Career Center</t>
  </si>
  <si>
    <t>24"w x 144"d x "h x "sh</t>
  </si>
  <si>
    <t>Finish: Slate Grey (SLG); Except Sliding Door to be Markerboard Finish.</t>
  </si>
  <si>
    <t>04.CR.24108</t>
  </si>
  <si>
    <t>Great Openings</t>
  </si>
  <si>
    <t>Trace</t>
  </si>
  <si>
    <t>Credenza w/(3) Laterals</t>
  </si>
  <si>
    <t>24"w x 110"d x 42-1/8"h x "sh</t>
  </si>
  <si>
    <t>Top/Edge: S8S8 Saru Twill; Base: 0666 Silver Metallic</t>
  </si>
  <si>
    <t>04.CR.24140</t>
  </si>
  <si>
    <t>Credenza w/(4) Laterals</t>
  </si>
  <si>
    <t>18"w x 134"d x 30"h x "sh</t>
  </si>
  <si>
    <t>Top/Edge: S8S8 Sarum Twill; Base: 0666 Silver Metallic</t>
  </si>
  <si>
    <t>04.CR.2472</t>
  </si>
  <si>
    <t>Credenza w/(2) Laterals</t>
  </si>
  <si>
    <t>24"w x 72"d x 30"h x "sh</t>
  </si>
  <si>
    <t>04.CR.2474</t>
  </si>
  <si>
    <t>24"w x 74"d x 30"h x "sh</t>
  </si>
  <si>
    <t>04.DA.3629</t>
  </si>
  <si>
    <t>Fisher Scientific Company</t>
  </si>
  <si>
    <t>VariDesk</t>
  </si>
  <si>
    <t>Pro Plus 36</t>
  </si>
  <si>
    <t>Desk, Adjustable Top Unit</t>
  </si>
  <si>
    <t>36"w x 29-1/2"d x 4-17"h x "sh</t>
  </si>
  <si>
    <t>Black</t>
  </si>
  <si>
    <t>04.DD.3066</t>
  </si>
  <si>
    <t>Desk, Double Pedestal</t>
  </si>
  <si>
    <t>66"w x 30"d x 30"h x "sh</t>
  </si>
  <si>
    <t>04.DL.72102</t>
  </si>
  <si>
    <t>Desk 'U' Shaped , Left Return, Credenza, BBF, Cabinet</t>
  </si>
  <si>
    <t>72"w x 102"d x 30"h x NA"sh</t>
  </si>
  <si>
    <t>04.DL.72126</t>
  </si>
  <si>
    <t>Desk 'L' Shaped</t>
  </si>
  <si>
    <t>24"w x 126"d x 30"h x "sh</t>
  </si>
  <si>
    <t>04.DL.7278</t>
  </si>
  <si>
    <t>Desk, 'L' Shaped, Left Hand</t>
  </si>
  <si>
    <t>72"w x 78"d x 30"h x "sh</t>
  </si>
  <si>
    <t>04.DL.72UC</t>
  </si>
  <si>
    <t>Desk 'U' Shaped , Lateral &amp; Wardrobe</t>
  </si>
  <si>
    <t>Main Worksurface/Credenza/storage units: High Line; Bridge Top/modesty: Bridal Blanco</t>
  </si>
  <si>
    <t>04.DR.7278</t>
  </si>
  <si>
    <t>Desk, 'L' Shaped, Right Hand</t>
  </si>
  <si>
    <t>04.DR.72UC</t>
  </si>
  <si>
    <t xml:space="preserve">Desk 'U' Shaped </t>
  </si>
  <si>
    <t>04.DT.2454M</t>
  </si>
  <si>
    <t>Surface Works + Great Openings</t>
  </si>
  <si>
    <t>FDC.R.2454 Freedom C-Leg+ MOD6011P +Trace EL-2111</t>
  </si>
  <si>
    <t>Desk, Teacher, File</t>
  </si>
  <si>
    <t>54"w x 24"d x 29"h x NA"sh</t>
  </si>
  <si>
    <t>Top/Edge: 189 Cloud Veer; Base: 431 Metallic silver; Pedestal: 0666 Silver Metallic</t>
  </si>
  <si>
    <t>04.DT.3054</t>
  </si>
  <si>
    <t>WS3054-TM + TDR02-TM + EL-3111 + MOD3011P</t>
  </si>
  <si>
    <t>54"w x 30"d x 29"h x NA"sh</t>
  </si>
  <si>
    <t>Top/Edge: S8S8 Saru Twill; Legs/Modesty/Pedestal: Bracing Blue</t>
  </si>
  <si>
    <t>04.DT.3054A</t>
  </si>
  <si>
    <t>Top/Edge: S8S8 Saru Twill; Legs/Modesty/Pedestal: Retreat</t>
  </si>
  <si>
    <t>04.PD.0001</t>
  </si>
  <si>
    <t>Academia</t>
  </si>
  <si>
    <t>Surge-1629</t>
  </si>
  <si>
    <t>Instructional Podium with Mesh Bookbox, Casters</t>
  </si>
  <si>
    <t>26-1/2"w x 24"d x 29-42"h x NA"sh</t>
  </si>
  <si>
    <t>Top Laminate: Fusion Maple; Frame/Leg: Gray</t>
  </si>
  <si>
    <t>04.SD.3048-2</t>
  </si>
  <si>
    <t>Stand Up Desk Store</t>
  </si>
  <si>
    <t>SUDC60-BK</t>
  </si>
  <si>
    <t>Stand Up Desk, Two-Tier Crank Height Adjustable</t>
  </si>
  <si>
    <t>59"w x 28.5"d x 33.52-47.25"h x "sh</t>
  </si>
  <si>
    <t>04.TB.0036</t>
  </si>
  <si>
    <t>Surface Works</t>
  </si>
  <si>
    <t>PTE.D.36.T4 Extol</t>
  </si>
  <si>
    <t>Table, Round, 36D</t>
  </si>
  <si>
    <t>36"w x 36"d x 30"h x "sh</t>
  </si>
  <si>
    <t>Top/Edge: 189 Cloud Veer; Base: 431 Metallic silver</t>
  </si>
  <si>
    <t>04.TB.0042</t>
  </si>
  <si>
    <t>PTE.D.42.T4 Extol</t>
  </si>
  <si>
    <t>Table, Round, 42D</t>
  </si>
  <si>
    <t>42"w x 42"d x 30"h x "sh</t>
  </si>
  <si>
    <t>04.TB.0042A</t>
  </si>
  <si>
    <t>JSI</t>
  </si>
  <si>
    <t>Top/Edge: High Line; Base: Stardust Silver</t>
  </si>
  <si>
    <t>04.TB.3060</t>
  </si>
  <si>
    <t>Extol-PTE.R.3060-EB</t>
  </si>
  <si>
    <t>Table, Rectangular, 30x60</t>
  </si>
  <si>
    <t>30"w x 60"d x 30"h x "sh</t>
  </si>
  <si>
    <t>04.TB.3072</t>
  </si>
  <si>
    <t>Cafeteria</t>
  </si>
  <si>
    <t>Portico</t>
  </si>
  <si>
    <t>Table, Rectangular, 30x72</t>
  </si>
  <si>
    <t>72"w x 30"d x 30"h x "sh</t>
  </si>
  <si>
    <t>Top: Silicon, Evolv; Edge: Warm Gray; Base: Starlight Silver</t>
  </si>
  <si>
    <t>04.TB.3672</t>
  </si>
  <si>
    <t>Extol - PTE.R.3672-EB</t>
  </si>
  <si>
    <t>Table, Rectangular, 36x72</t>
  </si>
  <si>
    <t>72"w x 36"d x 30"h x "sh</t>
  </si>
  <si>
    <t>04.TF.2448</t>
  </si>
  <si>
    <t>Elements - TTEE.R.2448-EB</t>
  </si>
  <si>
    <t>Table, Flip, 24x48</t>
  </si>
  <si>
    <t>24"w x 48"d x 30"h x "sh</t>
  </si>
  <si>
    <t>04.TF.3672</t>
  </si>
  <si>
    <t>Elements - TTEE.R.3672-EB</t>
  </si>
  <si>
    <t>Table, Rectangular, Flip Top 36x72</t>
  </si>
  <si>
    <t>04.TF.3672H</t>
  </si>
  <si>
    <t>Elements - TTEE.H.3672</t>
  </si>
  <si>
    <t>Table, Half Round, Flip Top 36x72</t>
  </si>
  <si>
    <t>04.TP.3684</t>
  </si>
  <si>
    <t>MiEN Company</t>
  </si>
  <si>
    <t>SHARE</t>
  </si>
  <si>
    <t>Table, Island</t>
  </si>
  <si>
    <t>36"w x 84"d x 36"h x "sh</t>
  </si>
  <si>
    <t>HPL: Formica Amber Maple 7012-58; Edge: Fusion Maple</t>
  </si>
  <si>
    <t>05.BK.0236</t>
  </si>
  <si>
    <t>Bookcase, 2 Shelf</t>
  </si>
  <si>
    <t>36"w x 13"d x 28"h x "sh</t>
  </si>
  <si>
    <t>Paint: 0666 Silver Metallic</t>
  </si>
  <si>
    <t>05.BK.0236W</t>
  </si>
  <si>
    <t>Vision-VL3630BC</t>
  </si>
  <si>
    <t>36"w x 16"d x 30"h x "sh</t>
  </si>
  <si>
    <t>Top/Edge: High Line</t>
  </si>
  <si>
    <t>05.BK.0236W-2</t>
  </si>
  <si>
    <t>05.BK.0436W</t>
  </si>
  <si>
    <t>Bookcase, 4 Shelf</t>
  </si>
  <si>
    <t>36"w x 16"d x 55-1/8"h x "sh</t>
  </si>
  <si>
    <t>05.FB.0236</t>
  </si>
  <si>
    <t>Trace RG-F889</t>
  </si>
  <si>
    <t>File, Bookcase Combined</t>
  </si>
  <si>
    <t>36"w x 18 1/4"d x 65 7/8"h x "sh</t>
  </si>
  <si>
    <t>05.FC.1830</t>
  </si>
  <si>
    <t>Molly - FLA L4G6</t>
  </si>
  <si>
    <t>File Cupboard, Mobile</t>
  </si>
  <si>
    <t>30-1/2"w x 18-1/4"d x 22-3/8"h x NA"sh</t>
  </si>
  <si>
    <t>05.FL.0236</t>
  </si>
  <si>
    <t>RG-A-C401+ Counterweight</t>
  </si>
  <si>
    <t xml:space="preserve">File, Lateral, 2 Drawers
</t>
  </si>
  <si>
    <t>36"w x 18-1/4"d x 28-3/8"h x "sh</t>
  </si>
  <si>
    <t>05.FL.0436</t>
  </si>
  <si>
    <t xml:space="preserve">File, Lateral, 4 Drawers
</t>
  </si>
  <si>
    <t>36"w x 18 1/4"d x 51 3/8"h x "sh</t>
  </si>
  <si>
    <t>05.FL.0436W</t>
  </si>
  <si>
    <t>Vision-VL2436-57LF</t>
  </si>
  <si>
    <t>36"w x 24"d x 56-11/16"h x "sh</t>
  </si>
  <si>
    <t>05.FL.0442</t>
  </si>
  <si>
    <t>42"w x 18 1/4"d x 51 3/8"h x "sh</t>
  </si>
  <si>
    <t>05.FL.0536</t>
  </si>
  <si>
    <t xml:space="preserve">File, Lateral, 5 Drawers
</t>
  </si>
  <si>
    <t>36"w x 18 1/4"d x 65-7/8"h x "sh</t>
  </si>
  <si>
    <t>05.FL.2230</t>
  </si>
  <si>
    <t>RGC6B6</t>
  </si>
  <si>
    <t xml:space="preserve">File, Lateral, 2 Box, 2 File
</t>
  </si>
  <si>
    <t>30"w x 18 1/4"d x 39 7/8"h x "sh</t>
  </si>
  <si>
    <t>HM "Metallic Silver" MS</t>
  </si>
  <si>
    <t>05.FL.2236</t>
  </si>
  <si>
    <t>36"w x 18 1/4"d x 39 7/8"h x "sh</t>
  </si>
  <si>
    <t>05.FM.1802</t>
  </si>
  <si>
    <t>Trace, EL-2009</t>
  </si>
  <si>
    <t xml:space="preserve">File, FF, Mobile
</t>
  </si>
  <si>
    <t>15-1/4"w x 18-7/8"d x 26-7/8"h x "sh</t>
  </si>
  <si>
    <t>05.FM.1803</t>
  </si>
  <si>
    <t>Trace, EL-2011</t>
  </si>
  <si>
    <t xml:space="preserve">File, BBF, Mobile
</t>
  </si>
  <si>
    <t>05.FW.0224W</t>
  </si>
  <si>
    <t>Vision-VL2418-72FFWL</t>
  </si>
  <si>
    <t xml:space="preserve">Wardrobe w/ Filing Drawers
</t>
  </si>
  <si>
    <t>18"w x 24"d x 72"h x "sh</t>
  </si>
  <si>
    <t>05.ST.2478-2</t>
  </si>
  <si>
    <t>CGA-V8F3</t>
  </si>
  <si>
    <t>Storage Cabinet</t>
  </si>
  <si>
    <t>36"w x 23-1/2"d x 77-3/8"h x "sh</t>
  </si>
  <si>
    <t>06.AR.3672</t>
  </si>
  <si>
    <t>Smith System</t>
  </si>
  <si>
    <t>Planner Studio - 25214BUTCHER</t>
  </si>
  <si>
    <t>Table, Art, Butcher Block with Shelf</t>
  </si>
  <si>
    <t>36"w x 72"d x 36"h x "sh</t>
  </si>
  <si>
    <t>Legs: Platinum</t>
  </si>
  <si>
    <t>06.CB.2678</t>
  </si>
  <si>
    <t>Hub H43/FC</t>
  </si>
  <si>
    <t>Booth, Cafeteria</t>
  </si>
  <si>
    <t>78"w x 26"d x 17"h x NA"sh</t>
  </si>
  <si>
    <t>Seat: Lineate, Ruby; Back: Lineate, Jasper, Legs: Starlight Silver</t>
  </si>
  <si>
    <t>06.CF.4210A</t>
  </si>
  <si>
    <t>AmTab</t>
  </si>
  <si>
    <t>MSE1012-ADA</t>
  </si>
  <si>
    <t>Table, Cafeteria, 8 Seater ADA</t>
  </si>
  <si>
    <t>42"w x 121"d x 29"h x NA"sh</t>
  </si>
  <si>
    <t>Top: Pionite WP120, Suede; Edge: Gray Dyna-Rock;  Seat: Gray: Frame/Legs: Metallic Titanium</t>
  </si>
  <si>
    <t>06.CF.RD08</t>
  </si>
  <si>
    <t>MSR608</t>
  </si>
  <si>
    <t>Cafeteria Table, 8 Stools</t>
  </si>
  <si>
    <t>60"w x 60"d x 30"h x NA"sh</t>
  </si>
  <si>
    <t>06.CF.RD08A</t>
  </si>
  <si>
    <t>MSR608-ADA</t>
  </si>
  <si>
    <t>Cafeteria Table, 6 Stools, ADA</t>
  </si>
  <si>
    <t>06.CH.CF01</t>
  </si>
  <si>
    <t>MityLite</t>
  </si>
  <si>
    <t>One Series Pro</t>
  </si>
  <si>
    <t>Chair, Folding</t>
  </si>
  <si>
    <t>20"w x 18"d x 32-1/2"h x 18-1/2"sh</t>
  </si>
  <si>
    <t>Seat/ Backrest/Frame: Black</t>
  </si>
  <si>
    <t>06.CH.CF02</t>
  </si>
  <si>
    <t>Tree Cart</t>
  </si>
  <si>
    <t>Folding Chair Cart</t>
  </si>
  <si>
    <t>32"w x 86"d x 77-1/2"h x "sh</t>
  </si>
  <si>
    <t>06.CH.CS18</t>
  </si>
  <si>
    <t>Borgo</t>
  </si>
  <si>
    <t>Mariquita-1653</t>
  </si>
  <si>
    <t>Chair, PSB, Stacking</t>
  </si>
  <si>
    <t>23"w x 21"d x 17-1/2"h x 29-1/2"sh</t>
  </si>
  <si>
    <t>Shell: Wine Q1; Base: Powder coat, Silver Bullet</t>
  </si>
  <si>
    <t>06.CH.CS27</t>
  </si>
  <si>
    <t>Mariquita-1657 Counter Stool</t>
  </si>
  <si>
    <t>Stool, PSB, Stacking</t>
  </si>
  <si>
    <t>19"w x 20"d x 31"h x 25"sh</t>
  </si>
  <si>
    <t>Shell: Avio Q3; Base: Powder coat, Silver Bullet</t>
  </si>
  <si>
    <t>06.CH.CS28</t>
  </si>
  <si>
    <t>Shell: Forrest Q4; Base: Powder coat, Silver Bullet</t>
  </si>
  <si>
    <t>06.CH.CS29</t>
  </si>
  <si>
    <t>06.CH.CS30</t>
  </si>
  <si>
    <t>Mariquita Cart-1651D</t>
  </si>
  <si>
    <t>Chair, Cart</t>
  </si>
  <si>
    <t>"w x "d x "h x "sh</t>
  </si>
  <si>
    <t>06.DT.3060S</t>
  </si>
  <si>
    <t>Surfacetech</t>
  </si>
  <si>
    <t>Provo</t>
  </si>
  <si>
    <t>Table, Art, Demo Table with shelf</t>
  </si>
  <si>
    <t>30"w x 60"d x Adj."h x "sh</t>
  </si>
  <si>
    <t>Top: Butcherblock; Base: Platinum</t>
  </si>
  <si>
    <t>06.DT.4828</t>
  </si>
  <si>
    <t>Diversified Woodcraft</t>
  </si>
  <si>
    <t>4222KF-RS</t>
  </si>
  <si>
    <t>Table, Art, Demo Table</t>
  </si>
  <si>
    <t>28"w x 48"d x 36"h x "sh</t>
  </si>
  <si>
    <t>06.LB.3601</t>
  </si>
  <si>
    <t>Community</t>
  </si>
  <si>
    <t>Congress</t>
  </si>
  <si>
    <t>Bookcase, Wood</t>
  </si>
  <si>
    <t>36"w x 12"d x 36"h x NA"sh</t>
  </si>
  <si>
    <t>Oak-Desert</t>
  </si>
  <si>
    <t>06.LC.BC01</t>
  </si>
  <si>
    <t>M-4445</t>
  </si>
  <si>
    <t>Depressible Book Truck</t>
  </si>
  <si>
    <t>27"w x 22"d x 24"h x "sh</t>
  </si>
  <si>
    <t>Natural Maple</t>
  </si>
  <si>
    <t>06.LF.1520</t>
  </si>
  <si>
    <t>Penny - T69F12HA</t>
  </si>
  <si>
    <t>Table, Occational</t>
  </si>
  <si>
    <t>15"w x 20"d x 26"-36"h x "sh</t>
  </si>
  <si>
    <t>Top: Sarum Twill; Edge: Urethane 347 Moon Shadow; Frame/Legs: Silver P06</t>
  </si>
  <si>
    <t>06.LF.CH03</t>
  </si>
  <si>
    <t xml:space="preserve">Monterey- N90AATB </t>
  </si>
  <si>
    <t>Chair, Lounge, Single</t>
  </si>
  <si>
    <t>34-1/2"w x 30-1/4"d x 31 3/4"h x 21"sh</t>
  </si>
  <si>
    <t>Fabric: Arc Com, Sherlock 2, AC-63132 Ocean #19; Base: Cinder (462)</t>
  </si>
  <si>
    <t>06.LF.CH04</t>
  </si>
  <si>
    <t>HUB - H23/FC</t>
  </si>
  <si>
    <t>26"w x 26"d x 30 1/4"h x 17"sh</t>
  </si>
  <si>
    <t>Seat: Lineate, Atlantic; Back: Lineate, Midnight; Legs: Starlight Silver</t>
  </si>
  <si>
    <t>06.LF.CH05</t>
  </si>
  <si>
    <t xml:space="preserve">HUB </t>
  </si>
  <si>
    <t>Chair, Lounge, Double</t>
  </si>
  <si>
    <t>39"w x 26"d x 30 1/4"h x 17"sh</t>
  </si>
  <si>
    <t>06.LF.CH06</t>
  </si>
  <si>
    <t>Encore</t>
  </si>
  <si>
    <t>Playground7-260-BR</t>
  </si>
  <si>
    <t>Chair, Lounge, Curve</t>
  </si>
  <si>
    <t>61-1/2"w x 31-1/4"d x 17-1/2"h x 29-1/2"sh</t>
  </si>
  <si>
    <t xml:space="preserve">Seat: Dillon, Ocean; Back: Messenger, MG-063 Squall; Legs/Frame: Metallic Silver </t>
  </si>
  <si>
    <t>06.LF.CH06A</t>
  </si>
  <si>
    <t>Playground-7260-BR</t>
  </si>
  <si>
    <t xml:space="preserve">Seat: Dillon, Apple Green; Back: Messenger, MG-045 Cactus; Legs/Frame: Metallic Silver </t>
  </si>
  <si>
    <t>06.LF.CH06B</t>
  </si>
  <si>
    <t>Playground</t>
  </si>
  <si>
    <t>Chair, Lounge, Straight</t>
  </si>
  <si>
    <t>48"w x 23"d x 17-1/2"h x 17-1/2"sh</t>
  </si>
  <si>
    <t xml:space="preserve">Seat: Dillon, Java; Back: Messenger, MG-069 Cherry; Legs/Frame: Metallic Silver </t>
  </si>
  <si>
    <t>06.LF.CH06C</t>
  </si>
  <si>
    <t>Playground-7248BR</t>
  </si>
  <si>
    <t>Chair, Lounge, Straight w/Back</t>
  </si>
  <si>
    <t>48"w x 26-3/4"d x 29-1/2"h x 17-1/2"sh</t>
  </si>
  <si>
    <t>06.LF.CH06D</t>
  </si>
  <si>
    <t>Playground-7224BR</t>
  </si>
  <si>
    <t>24"w x 26-3/4"d x 29-1/2"h x 17-1/2"sh</t>
  </si>
  <si>
    <t>06.LF.CH06E</t>
  </si>
  <si>
    <t>Playground-7223-BR-L</t>
  </si>
  <si>
    <t>Chair, Lounge, Corner Left End</t>
  </si>
  <si>
    <t>26-3/4"w x 26-3/4"d x 29-1/2"h x 17-1/2"sh</t>
  </si>
  <si>
    <t>06.LF.CH06F</t>
  </si>
  <si>
    <t>Playground-7223-BR-R</t>
  </si>
  <si>
    <t>Chair, Lounge, Corner Right End</t>
  </si>
  <si>
    <t>06.LF.CH07</t>
  </si>
  <si>
    <t>MyPlace-MPICB/CGL/FC</t>
  </si>
  <si>
    <t>Lounge, Curve</t>
  </si>
  <si>
    <t>76-1/2"w x 26"d x 32"h x 18"sh</t>
  </si>
  <si>
    <t>Back: Spindle, Heritage Red</t>
  </si>
  <si>
    <t>06.LF.CH08</t>
  </si>
  <si>
    <t>MyPlace-MPRB/CGL/FC</t>
  </si>
  <si>
    <t>Lounge, Straight</t>
  </si>
  <si>
    <t>48"w x 26"d x 32"h x 18"sh</t>
  </si>
  <si>
    <t>06.LF.CH09</t>
  </si>
  <si>
    <t>Whimsy</t>
  </si>
  <si>
    <t>Seating, Lounge, Round</t>
  </si>
  <si>
    <t>18 1/2"w x 18 1/2"d x "h x 18"sh</t>
  </si>
  <si>
    <t>Top: Pixie, Root Beer; Side: Pixie, Cinnamon</t>
  </si>
  <si>
    <t>06.LF.CH09A</t>
  </si>
  <si>
    <t>Top Fabric: Pixie, Cinnamon; Side: Pixie, Root Beer</t>
  </si>
  <si>
    <t>06.LF.CH11</t>
  </si>
  <si>
    <t>Americana II - 313A-M-BUT-Back Cut Out</t>
  </si>
  <si>
    <t>Chair, Dining</t>
  </si>
  <si>
    <t>18-1/2"w x 22"d x 18-1/2"h x 35-1/4"sh</t>
  </si>
  <si>
    <t>Maple - Butterscotch</t>
  </si>
  <si>
    <t>06.LF.CH12</t>
  </si>
  <si>
    <t>Carsons Hospitality</t>
  </si>
  <si>
    <t>Greyson - Queen Sleeper</t>
  </si>
  <si>
    <t>Lounge, Sleeper Sofa</t>
  </si>
  <si>
    <t>84"w x 36"d x 34"h x 19"sh</t>
  </si>
  <si>
    <t>Upholstery: CF Stinson, Bryant Park, 6553 Nile; Wood Base: Natural</t>
  </si>
  <si>
    <t>06.LF.CH13</t>
  </si>
  <si>
    <t>Greyson - Loveseat</t>
  </si>
  <si>
    <t>Lounge, Two-Seater</t>
  </si>
  <si>
    <t>60"w x 36"d x 34"h x 19"sh</t>
  </si>
  <si>
    <t>Upholstery: CF Stinson, Bryant Park, 6553 Nile; Wood base: Natural</t>
  </si>
  <si>
    <t>06.LT.2424</t>
  </si>
  <si>
    <t>Lincoln - LI2424-20-W-MA1-BUT-E-T-CBAA</t>
  </si>
  <si>
    <t>Occasional Table, Square</t>
  </si>
  <si>
    <t>24"w x 24"d x 20"h x "sh</t>
  </si>
  <si>
    <t>06.LT.2442</t>
  </si>
  <si>
    <t>Lincoln - LI2042-20-W-MA1-BUT-E-T-CBAA</t>
  </si>
  <si>
    <t>24"w x 42"d x 16"h x "sh</t>
  </si>
  <si>
    <t>06.LT.4284</t>
  </si>
  <si>
    <t>Lincoln - LT4284-29-W-MA1-BUT-E-T-CBAA</t>
  </si>
  <si>
    <t>Dining Table, ADA</t>
  </si>
  <si>
    <t>48"w x 84"d x 30"h x "sh</t>
  </si>
  <si>
    <t>06.PS.3666</t>
  </si>
  <si>
    <t>AIS</t>
  </si>
  <si>
    <t>DIVI - Monolithic Panels</t>
  </si>
  <si>
    <t>Panel System, Tackable, Workstation</t>
  </si>
  <si>
    <t>36"w x 24"d x 66"h x "sh</t>
  </si>
  <si>
    <t>Panel Fabric:New England, Lexington; Trim: Grey Value
Worksurface top/edge: Midwest Maple; Grommet:Grey</t>
  </si>
  <si>
    <t>06.SH.30SA</t>
  </si>
  <si>
    <t>Frontier: 5502-152-112 Modified</t>
  </si>
  <si>
    <t>Shelving, Library, Single sided, Adder</t>
  </si>
  <si>
    <t>30"w x 12"d x 72"h x NA"sh</t>
  </si>
  <si>
    <t>Wood: Maple; Finish: Natural; Laminate: Wilsonart, Fusion Maple; Shelves: Medium Grey</t>
  </si>
  <si>
    <t>06.SH.42DC</t>
  </si>
  <si>
    <t>KO-2975</t>
  </si>
  <si>
    <t>Shelving, Library, Double sided,Curve, W/Casters</t>
  </si>
  <si>
    <t>72.6"w x 18"d x 42"h x NA"sh</t>
  </si>
  <si>
    <t>HPL: Formica Amber Maple 7012-58; Edge: Fusion Maple; Powdercoat: White writable surface</t>
  </si>
  <si>
    <t>06.SH.42DS</t>
  </si>
  <si>
    <t>Frontier</t>
  </si>
  <si>
    <t>Shelving, Library, Double sided, Starter, W/Casters</t>
  </si>
  <si>
    <t>36"w x 24"d x 42"h x NA"sh</t>
  </si>
  <si>
    <t>06.SH.72SA</t>
  </si>
  <si>
    <t>Frontier: 5502-152-112</t>
  </si>
  <si>
    <t>36"w x 12"d x 72"h x NA"sh</t>
  </si>
  <si>
    <t>06.SH.72SS</t>
  </si>
  <si>
    <t>Frontier: 5501-152-112</t>
  </si>
  <si>
    <t>Shelving, Library, Single sided, Starter</t>
  </si>
  <si>
    <t>06.ST.3072</t>
  </si>
  <si>
    <t>AMS-7230M</t>
  </si>
  <si>
    <t>Shop Table Adj. Mobile</t>
  </si>
  <si>
    <t>30"w x 72"d x Adj."h x "sh</t>
  </si>
  <si>
    <t>06.ST.3072V</t>
  </si>
  <si>
    <t>Fab-Lab Workbench-AMS-7230M - (2) 234708</t>
  </si>
  <si>
    <t>Shop Table Adj. Mobile w/Vice</t>
  </si>
  <si>
    <t>30"w x 72"d x 25-1/2-35-1/2"h x "sh</t>
  </si>
  <si>
    <t>06.ST.5024</t>
  </si>
  <si>
    <t>XP-5024M</t>
  </si>
  <si>
    <t>Robotics Cart</t>
  </si>
  <si>
    <t>50"w x 24"d x 53"h x "sh</t>
  </si>
  <si>
    <t>06.TB.0036</t>
  </si>
  <si>
    <t>Athens - AH3R3636P-74P-EWG</t>
  </si>
  <si>
    <t>Table, High-Top , Round</t>
  </si>
  <si>
    <t>36"w x 36"d x 36"h x NA"sh</t>
  </si>
  <si>
    <t>Top: Silicon, Evolv; Edge: Warm Grey; Base: Starlight Silver</t>
  </si>
  <si>
    <t>06.TC.0042</t>
  </si>
  <si>
    <t>Pirouette-PINRD48-74P-EWG</t>
  </si>
  <si>
    <t>Table, Cafeteria, Nesting, Round</t>
  </si>
  <si>
    <t>48"w x 48"d x 29"h x "sh</t>
  </si>
  <si>
    <t>06.TC.3636</t>
  </si>
  <si>
    <t>KI-Lightblocks</t>
  </si>
  <si>
    <t>Athens Tapered base (AH3) + Lightblock Top</t>
  </si>
  <si>
    <t>Table, Cafeteria, Rectangle</t>
  </si>
  <si>
    <t>36"w x 36"d x 29"h x "sh</t>
  </si>
  <si>
    <t>Top Acrylic: Lightblocks, Last Light; Base: KI, Starlight Silver</t>
  </si>
  <si>
    <t>06.TL.0036</t>
  </si>
  <si>
    <t>Clara - 3CLATBLCRCL3636-FH</t>
  </si>
  <si>
    <t>Table, Library, Round</t>
  </si>
  <si>
    <t>36"w x 36"d x 28"h x "sh</t>
  </si>
  <si>
    <t>06.TL.2448</t>
  </si>
  <si>
    <t>Clara - CLA TBL STRT2448</t>
  </si>
  <si>
    <t>Table, Library, Rectangular</t>
  </si>
  <si>
    <t>30"w x 72"d x 28"h x "sh</t>
  </si>
  <si>
    <t>06.TL.3240</t>
  </si>
  <si>
    <t>Clara - CLA TBL DMN2727</t>
  </si>
  <si>
    <t>Table, Library, Diamond</t>
  </si>
  <si>
    <t>32"w x 40"d x 28"h x "sh</t>
  </si>
  <si>
    <t>06.TL.3672</t>
  </si>
  <si>
    <t>Clara - CLA TBL STRT3072</t>
  </si>
  <si>
    <t>06.TS.2233</t>
  </si>
  <si>
    <t>Paragon</t>
  </si>
  <si>
    <t>AND-CF-D30-OF + AND-CF-TOTES-D30-14</t>
  </si>
  <si>
    <t>Storage, 14 Totes, Mobile</t>
  </si>
  <si>
    <t>33"w x 22"d x 32"h x NA"sh</t>
  </si>
  <si>
    <t>Top/Bottom/Shelves/Back: Folkstone; Bottom edge/Frame: Cool Gray; Sides/Doors: Mod Navy</t>
  </si>
  <si>
    <t>06.TS.2233D</t>
  </si>
  <si>
    <t>AND-CF-D30-WD + AND-CF-TOTES-D30-14</t>
  </si>
  <si>
    <t>Storage, 14 Totes, Mobile, Doors</t>
  </si>
  <si>
    <t>06.TS.2442</t>
  </si>
  <si>
    <t>Wisconsin Bench Manufacturing</t>
  </si>
  <si>
    <t>SSC0348-5AC/P</t>
  </si>
  <si>
    <t>Storage, 15 Totes, Mobile</t>
  </si>
  <si>
    <t>24"w x 42"d x 48"h x NA"sh</t>
  </si>
  <si>
    <t>Finish/Edge: Fusion Maple</t>
  </si>
  <si>
    <t>06.TS.3660</t>
  </si>
  <si>
    <t>CLW9092-141436-AC</t>
  </si>
  <si>
    <t>Table Butcher Block, Storage</t>
  </si>
  <si>
    <t>36"w x 60"d x 36-1/2"h x NA"sh</t>
  </si>
  <si>
    <t>HPL/Edge Band: Wrought Iron</t>
  </si>
  <si>
    <t>07.SS.3618</t>
  </si>
  <si>
    <t>Tennsco</t>
  </si>
  <si>
    <t>Z Line,  7 shelves, with Nylon Feet Caps</t>
  </si>
  <si>
    <t>Steel Shelving</t>
  </si>
  <si>
    <t>36"w x 18"d x 84"h x "sh</t>
  </si>
  <si>
    <t>Light Grey</t>
  </si>
  <si>
    <t>07.SS.3618-2</t>
  </si>
  <si>
    <t>Z Line Frame with Nylon Feet Caps</t>
  </si>
  <si>
    <t>Shelving Frame for Existing 18"D Shelves</t>
  </si>
  <si>
    <t>07.SS.3624</t>
  </si>
  <si>
    <t>Steel Shelves</t>
  </si>
  <si>
    <t>36"w x 24"d x 84"h x "sh</t>
  </si>
  <si>
    <t>07.SS.3624-2</t>
  </si>
  <si>
    <t>Z Line Frame, with Nylon Feet Caps</t>
  </si>
  <si>
    <t>Shelving Frame for Existing 24"D Shelves</t>
  </si>
  <si>
    <t>08.DF.2423-1</t>
  </si>
  <si>
    <t>PSA.S.2423-FS</t>
  </si>
  <si>
    <t>Divider Panel, Freestanding, Radius Front</t>
  </si>
  <si>
    <t>23"w x "d x 24"h x "sh</t>
  </si>
  <si>
    <t>08.DF.2430-1</t>
  </si>
  <si>
    <t>PSA.S.2429-FS</t>
  </si>
  <si>
    <t>29"w x "d x 24"h x "sh</t>
  </si>
  <si>
    <t>08.DF.2436-1</t>
  </si>
  <si>
    <t>PSA.W.2436-FS</t>
  </si>
  <si>
    <t>Divider Panel, Freestanding, 36" Wide</t>
  </si>
  <si>
    <t>36"w x "d x 24"h x "sh</t>
  </si>
  <si>
    <t>08.DF.2442-1</t>
  </si>
  <si>
    <t>PSA.W.2442-FS</t>
  </si>
  <si>
    <t>Divider Panel, Freestanding, 42" Wide</t>
  </si>
  <si>
    <t>42"w x "d x 24"h x "sh</t>
  </si>
  <si>
    <t>08.DF.2448-1</t>
  </si>
  <si>
    <t>PSA.W.2448-FS</t>
  </si>
  <si>
    <t>Divider Panel, Freestanding, 48" Wide</t>
  </si>
  <si>
    <t>48"w x "d x 24"h x "sh</t>
  </si>
  <si>
    <t>08.DF.2454-1</t>
  </si>
  <si>
    <t>PSA.W.2454-FS</t>
  </si>
  <si>
    <t>Divider Panel, Freestanding, 54" Wide</t>
  </si>
  <si>
    <t>54"w x "d x 24"h x "sh</t>
  </si>
  <si>
    <t>08.DF.2460-1</t>
  </si>
  <si>
    <t>PSA.W.2460-FS</t>
  </si>
  <si>
    <t>Divider Panel, Freestanding, 60" Wide</t>
  </si>
  <si>
    <t>60"w x "d x 24"h x "sh</t>
  </si>
  <si>
    <t>08.DF.2466-1</t>
  </si>
  <si>
    <t>PSA.W.2466-FS</t>
  </si>
  <si>
    <t>Divider Panel, Freestanding, 66" Wide</t>
  </si>
  <si>
    <t>66"w x "d x 24"h x "sh</t>
  </si>
  <si>
    <t>08.DF.2472-1</t>
  </si>
  <si>
    <t>PSA.W.2472-FS</t>
  </si>
  <si>
    <t>Divider Panel, Freestanding, 72" Wide</t>
  </si>
  <si>
    <t>72"w x "d x 24"h x "sh</t>
  </si>
  <si>
    <t>08.DM.2423-1</t>
  </si>
  <si>
    <t>PSA.S.2423-MCM</t>
  </si>
  <si>
    <t>Divider Panel, Clamp Mount, Radius Front</t>
  </si>
  <si>
    <t>08.DM.2430-1</t>
  </si>
  <si>
    <t>PSA.S.2429-MCM</t>
  </si>
  <si>
    <t>Divider Panel, Mid-Clamp, Radius Front</t>
  </si>
  <si>
    <t>08.MS.CS48</t>
  </si>
  <si>
    <t>Childcraft</t>
  </si>
  <si>
    <t>School Specialty - 1537049</t>
  </si>
  <si>
    <t>Cubby Storage</t>
  </si>
  <si>
    <t>48"w x 13"d x 40"h x "sh</t>
  </si>
  <si>
    <t>08.MS.CT36</t>
  </si>
  <si>
    <t>Mooreco</t>
  </si>
  <si>
    <t>Essentials - 91687</t>
  </si>
  <si>
    <t>3D Printer Cart</t>
  </si>
  <si>
    <t>37"w x 21"d x 35"h x "sh</t>
  </si>
  <si>
    <t>08.MS.HK01</t>
  </si>
  <si>
    <t>NorvaNivel</t>
  </si>
  <si>
    <t>BAG GRAB HOOK</t>
  </si>
  <si>
    <t>Backpack Hooks</t>
  </si>
  <si>
    <t>40"w x 1"d x 4"h x "sh</t>
  </si>
  <si>
    <t>Room 128 - (3) Blue, (3) Natural
Room 230 - (2) Blue, (1) Natural</t>
  </si>
  <si>
    <t>08.MS.HK01-2</t>
  </si>
  <si>
    <t>4201</t>
  </si>
  <si>
    <t>Backpack Hooks, 12-Pack</t>
  </si>
  <si>
    <t>18"w x 2-3/4"d x 2"h x "sh</t>
  </si>
  <si>
    <t>08.MS.MB24</t>
  </si>
  <si>
    <t>FYI</t>
  </si>
  <si>
    <t>Marker Board, Flip Chart</t>
  </si>
  <si>
    <t>24.7"w x "d x 61"-84""h x "sh</t>
  </si>
  <si>
    <t>08.MS.MB28-2</t>
  </si>
  <si>
    <t>785E-DD</t>
  </si>
  <si>
    <t>White Board, Magnetic, Mobile</t>
  </si>
  <si>
    <t>34.75"w x 24"d x 72"h x "sh</t>
  </si>
  <si>
    <t>08.MS.MB42</t>
  </si>
  <si>
    <t>Essentials - 62542</t>
  </si>
  <si>
    <t>41"w x 21"d x 71-3/4"h x "sh</t>
  </si>
  <si>
    <t>08.MS.MB52</t>
  </si>
  <si>
    <t>Essentials - 661AD-DC</t>
  </si>
  <si>
    <t>Divider, Cork &amp; Marker</t>
  </si>
  <si>
    <t>52"w x 20"d x 73"h x "sh</t>
  </si>
  <si>
    <t>08.MS.MB52-1</t>
  </si>
  <si>
    <t>Essentials - 661AD-DD</t>
  </si>
  <si>
    <t>Divider with Magnetic Marker Boards</t>
  </si>
  <si>
    <t>08.MS.PD03</t>
  </si>
  <si>
    <t>Versare</t>
  </si>
  <si>
    <t>Divider, 3-Panel, Wall Mounted</t>
  </si>
  <si>
    <t>100"w x "d x 70"h x "sh</t>
  </si>
  <si>
    <t>Fabric: Lake</t>
  </si>
  <si>
    <t>08.MS.PD05</t>
  </si>
  <si>
    <t>Divider, 5-Panel, Wall Mounted</t>
  </si>
  <si>
    <t>168"w x "d x 60"h x "sh</t>
  </si>
  <si>
    <t>EQ Use</t>
  </si>
  <si>
    <t>EQ Type</t>
  </si>
  <si>
    <t>09.AR.0001</t>
  </si>
  <si>
    <t>Art Room</t>
  </si>
  <si>
    <t>Art Equipment</t>
  </si>
  <si>
    <t>SureBonder</t>
  </si>
  <si>
    <t>KD-160F</t>
  </si>
  <si>
    <t>Glue Guns</t>
  </si>
  <si>
    <t>09.AR.0002</t>
  </si>
  <si>
    <t>Gagne</t>
  </si>
  <si>
    <t>1118 - Porta-Trace LED 11" x 18"</t>
  </si>
  <si>
    <t>Light Boxes</t>
  </si>
  <si>
    <t>09.AR.0003</t>
  </si>
  <si>
    <t>Boston Kiln Sales &amp; Service, Inc.</t>
  </si>
  <si>
    <t>Utrecht Art</t>
  </si>
  <si>
    <t>(1) Ware Cart 30205-1008 (1) Set of Plywood shelves 30205-1009</t>
  </si>
  <si>
    <t>Ware Cart, Metal</t>
  </si>
  <si>
    <t>09.AR.0004</t>
  </si>
  <si>
    <t>Blick</t>
  </si>
  <si>
    <t>X-Acto 57149-1024</t>
  </si>
  <si>
    <t xml:space="preserve">Trimming Board </t>
  </si>
  <si>
    <t>09.AR.0005</t>
  </si>
  <si>
    <t>45031-1001 and 45030-1001</t>
  </si>
  <si>
    <t>Etching Press w/Bench</t>
  </si>
  <si>
    <t>09.AR.0006</t>
  </si>
  <si>
    <t>46911-1150</t>
  </si>
  <si>
    <t>Catcher Blanket</t>
  </si>
  <si>
    <t>09.AR.0007</t>
  </si>
  <si>
    <t xml:space="preserve"> 46911-1010</t>
  </si>
  <si>
    <t>Pusher Blanket</t>
  </si>
  <si>
    <t>09.AR.0008</t>
  </si>
  <si>
    <t xml:space="preserve"> 46911-1090</t>
  </si>
  <si>
    <t>Cushion Blanket White</t>
  </si>
  <si>
    <t>09.AR.0009</t>
  </si>
  <si>
    <t xml:space="preserve"> 46911-1200</t>
  </si>
  <si>
    <t>Cushion Blanket Grey</t>
  </si>
  <si>
    <t>09.AR.0010</t>
  </si>
  <si>
    <t>51143-2004 + 51143-1012</t>
  </si>
  <si>
    <t>Mesh Panels, ZigZag w/Hook Clips</t>
  </si>
  <si>
    <t>09.AR.DR01</t>
  </si>
  <si>
    <t>AWT</t>
  </si>
  <si>
    <t>Rack It - DR-36-50</t>
  </si>
  <si>
    <t>Drying Rack</t>
  </si>
  <si>
    <t>09.AR.DR01-2</t>
  </si>
  <si>
    <t>Rack It - DR-24-50</t>
  </si>
  <si>
    <t>09.AR.ES01</t>
  </si>
  <si>
    <t>MABEF</t>
  </si>
  <si>
    <t>MABEF-M33</t>
  </si>
  <si>
    <t xml:space="preserve">Studio Easel Folding </t>
  </si>
  <si>
    <t>09.AR.FF01</t>
  </si>
  <si>
    <t>(2) 4998-C + (1) 4999-C</t>
  </si>
  <si>
    <t>Flat Files, 10 Drawers and Base</t>
  </si>
  <si>
    <t>09.AR.KL01</t>
  </si>
  <si>
    <t>Skutt</t>
  </si>
  <si>
    <t>KM-1027 208V/3PH</t>
  </si>
  <si>
    <t>Kiln</t>
  </si>
  <si>
    <t>09.AR.KL02</t>
  </si>
  <si>
    <t>Dual Intake Kit</t>
  </si>
  <si>
    <t>Kiln Ventilation Dual Intake Kit</t>
  </si>
  <si>
    <t>09.AR.KL03</t>
  </si>
  <si>
    <t>Model 1027</t>
  </si>
  <si>
    <t>Kiln Furniture Kit</t>
  </si>
  <si>
    <t>09.AR.KL04</t>
  </si>
  <si>
    <t>Envirolink Timer</t>
  </si>
  <si>
    <t>Kiln Timer</t>
  </si>
  <si>
    <t>09.AR.KL05</t>
  </si>
  <si>
    <t>EnviroVent2</t>
  </si>
  <si>
    <t>Kiln Ventilation System</t>
  </si>
  <si>
    <t>09.AR.PW01</t>
  </si>
  <si>
    <t>Amaco</t>
  </si>
  <si>
    <t>Brent CXC</t>
  </si>
  <si>
    <t>Pottery Wheel</t>
  </si>
  <si>
    <t>09.AR.WT01</t>
  </si>
  <si>
    <t>Northstar</t>
  </si>
  <si>
    <t>TWT-36</t>
  </si>
  <si>
    <t>Clay Wedging Table, 36"H</t>
  </si>
  <si>
    <t>09.FT.0001</t>
  </si>
  <si>
    <t>Fitness Room</t>
  </si>
  <si>
    <t>Classroom Equipment</t>
  </si>
  <si>
    <t>Johnson Health Tech NA Inc.</t>
  </si>
  <si>
    <t>Matrix Fitness</t>
  </si>
  <si>
    <t>Matrix</t>
  </si>
  <si>
    <t>Elliptical</t>
  </si>
  <si>
    <t xml:space="preserve">NCPA </t>
  </si>
  <si>
    <t>09.FT.0002</t>
  </si>
  <si>
    <t>Bike, Upright</t>
  </si>
  <si>
    <t>09.FT.0003</t>
  </si>
  <si>
    <t>Treadmill</t>
  </si>
  <si>
    <t>09.FT.0004</t>
  </si>
  <si>
    <t>Squat Rack</t>
  </si>
  <si>
    <t>09.FT.0005</t>
  </si>
  <si>
    <t>Cybex</t>
  </si>
  <si>
    <t>09.FT.0006</t>
  </si>
  <si>
    <t>Olympic Weight Set</t>
  </si>
  <si>
    <t>09.FT.0007</t>
  </si>
  <si>
    <t>Dumbell Rack</t>
  </si>
  <si>
    <t>09.FT.0008</t>
  </si>
  <si>
    <t>Dumbells (10,15,20)</t>
  </si>
  <si>
    <t>09.FT.0009</t>
  </si>
  <si>
    <t>Dumbells (55-75)</t>
  </si>
  <si>
    <t>09.FT.0011</t>
  </si>
  <si>
    <t>Kettle bell sets w/cart</t>
  </si>
  <si>
    <t>09.FT.0012</t>
  </si>
  <si>
    <t>Slam ball set</t>
  </si>
  <si>
    <t>09.FT.0013</t>
  </si>
  <si>
    <t>Medicine Ball 14" (10/20 lbs)</t>
  </si>
  <si>
    <t>09.KS.0003</t>
  </si>
  <si>
    <t xml:space="preserve">Kitchen\Cafeteria </t>
  </si>
  <si>
    <t>Kitchen Smallwares</t>
  </si>
  <si>
    <t>Kittredge Equipment Company</t>
  </si>
  <si>
    <t>Vollrath</t>
  </si>
  <si>
    <t>Hubert 66017</t>
  </si>
  <si>
    <t>Vollrath Super Pan® 1/2 Long Size Wild</t>
  </si>
  <si>
    <t>09.KS.0006</t>
  </si>
  <si>
    <t xml:space="preserve"> San Jamar</t>
  </si>
  <si>
    <t>UCMX17BK</t>
  </si>
  <si>
    <t>Gloves, Oven Mitt</t>
  </si>
  <si>
    <t>09.KS.0007</t>
  </si>
  <si>
    <t>Winco</t>
  </si>
  <si>
    <t>FPP-4</t>
  </si>
  <si>
    <t>Spoodle - Perforated, 4 oz</t>
  </si>
  <si>
    <t>09.KS.0008</t>
  </si>
  <si>
    <t>FPS-4</t>
  </si>
  <si>
    <t>Spoodle - Solid, 4 oz</t>
  </si>
  <si>
    <t>09.KS.0009</t>
  </si>
  <si>
    <t>Traex TR3</t>
  </si>
  <si>
    <t>Rack, Plate Rack</t>
  </si>
  <si>
    <t>09.KS.0009A</t>
  </si>
  <si>
    <t xml:space="preserve">52671 </t>
  </si>
  <si>
    <t>Flatware Rack</t>
  </si>
  <si>
    <t>09.KS.0010</t>
  </si>
  <si>
    <t>FPP-6</t>
  </si>
  <si>
    <t>Spoodle - Perforated, 6 oz</t>
  </si>
  <si>
    <t>09.KS.0011</t>
  </si>
  <si>
    <t>Hubert 62166</t>
  </si>
  <si>
    <t>PanaMax™ Stainless Steel Full Size Dome Cover</t>
  </si>
  <si>
    <t>09.KS.0012</t>
  </si>
  <si>
    <t>FPS-6</t>
  </si>
  <si>
    <t>Spoodle - Solid, 6 oz</t>
  </si>
  <si>
    <t>09.KS.0014</t>
  </si>
  <si>
    <t>Dexter Russell</t>
  </si>
  <si>
    <t>S286-6PCP</t>
  </si>
  <si>
    <t xml:space="preserve">Off Set Turner - 6" </t>
  </si>
  <si>
    <t>09.KS.0015</t>
  </si>
  <si>
    <t>Hubert 50078</t>
  </si>
  <si>
    <t>Wear-Ever® Classic™ 5 1/2 qt Aluminum Tapered Sauce Pan</t>
  </si>
  <si>
    <t>09.KS.0016</t>
  </si>
  <si>
    <t>Edlund</t>
  </si>
  <si>
    <t>4409HD</t>
  </si>
  <si>
    <t>Tongs - Heavey Duty, 9"</t>
  </si>
  <si>
    <t>09.KS.0017</t>
  </si>
  <si>
    <t>47093</t>
  </si>
  <si>
    <t xml:space="preserve">French Whip - 16" </t>
  </si>
  <si>
    <t>09.KS.0018</t>
  </si>
  <si>
    <t>FMP</t>
  </si>
  <si>
    <t>133-1404</t>
  </si>
  <si>
    <t>Freezer Gloves</t>
  </si>
  <si>
    <t>09.KS.0019</t>
  </si>
  <si>
    <t>Cambro Camwear</t>
  </si>
  <si>
    <t>Hubert 46643</t>
  </si>
  <si>
    <t>Full Size Black Polycarbonate Cold Food Pan</t>
  </si>
  <si>
    <t>09.KS.0020</t>
  </si>
  <si>
    <t>LDI-4</t>
  </si>
  <si>
    <t>Ladle, 4 oz</t>
  </si>
  <si>
    <t>09.KS.0021</t>
  </si>
  <si>
    <t>67426</t>
  </si>
  <si>
    <t>Sauce Pot</t>
  </si>
  <si>
    <t>09.KS.0022</t>
  </si>
  <si>
    <t xml:space="preserve">Hubert 75416 </t>
  </si>
  <si>
    <t>1/2 Size Long Black Polycarbonate Cold Food Pan</t>
  </si>
  <si>
    <t>09.KS.0023</t>
  </si>
  <si>
    <t>LDI-6</t>
  </si>
  <si>
    <t>Ladles  - 6 oz</t>
  </si>
  <si>
    <t>09.KS.0024</t>
  </si>
  <si>
    <t>Hubert 52387</t>
  </si>
  <si>
    <t>1/6 Size Black Polycarbonate Cold Food Pan</t>
  </si>
  <si>
    <t>09.KS.0025</t>
  </si>
  <si>
    <t>PSD-14</t>
  </si>
  <si>
    <t>High Temp Spatula - 14 "</t>
  </si>
  <si>
    <t>09.KS.0026</t>
  </si>
  <si>
    <t>Libertyware</t>
  </si>
  <si>
    <t>TIM1929</t>
  </si>
  <si>
    <t>Long Ring Timer</t>
  </si>
  <si>
    <t>09.KS.0027</t>
  </si>
  <si>
    <t>Hubert 71538</t>
  </si>
  <si>
    <t xml:space="preserve"> 1/2 Size Black Polycarbonate Cold Food Pan</t>
  </si>
  <si>
    <t>09.KS.0028</t>
  </si>
  <si>
    <t>S173SC-PCP</t>
  </si>
  <si>
    <t>Spreaders - 4-1/2 " Solid</t>
  </si>
  <si>
    <t>09.KS.0029</t>
  </si>
  <si>
    <t>46890</t>
  </si>
  <si>
    <t>Scoop, Dry Food</t>
  </si>
  <si>
    <t>09.KS.0030</t>
  </si>
  <si>
    <t>Hubert</t>
  </si>
  <si>
    <t>Hubert 75524</t>
  </si>
  <si>
    <t>Stainless Steel Locking Tong with Silicone Head</t>
  </si>
  <si>
    <t>09.KS.0031</t>
  </si>
  <si>
    <t>S145-10PCP</t>
  </si>
  <si>
    <t>10" Cooks Knife</t>
  </si>
  <si>
    <t>09.KS.0032</t>
  </si>
  <si>
    <t>Wear-Ever</t>
  </si>
  <si>
    <t>9001</t>
  </si>
  <si>
    <t>Pan, Sheet</t>
  </si>
  <si>
    <t>09.KS.0033</t>
  </si>
  <si>
    <t>Paderno</t>
  </si>
  <si>
    <t xml:space="preserve">Ladle, Long Handle, High Heat, 4 oz. </t>
  </si>
  <si>
    <t>09.KS.0038</t>
  </si>
  <si>
    <t>Rubbermaid</t>
  </si>
  <si>
    <t>Hubert 78874</t>
  </si>
  <si>
    <t>Black Plastic 2-Shelf Lipped Top Heavy-Duty Utility Cart</t>
  </si>
  <si>
    <t>09.KS.0039</t>
  </si>
  <si>
    <t>VP-303</t>
  </si>
  <si>
    <t>Vegetable Peelers</t>
  </si>
  <si>
    <t>09.KS.0040</t>
  </si>
  <si>
    <t>Carlisle</t>
  </si>
  <si>
    <t>Hubert 30547</t>
  </si>
  <si>
    <t>White Nylon Flat Pasty Brush with Plastic Handle</t>
  </si>
  <si>
    <t>09.KS.0041</t>
  </si>
  <si>
    <t>CBWT-1824</t>
  </si>
  <si>
    <t>Cutting Boards,  18X24</t>
  </si>
  <si>
    <t>09.KS.0042</t>
  </si>
  <si>
    <t>American Metal Craft</t>
  </si>
  <si>
    <t>PC7400</t>
  </si>
  <si>
    <t xml:space="preserve">Pizza Cutter </t>
  </si>
  <si>
    <t>09.KS.0043</t>
  </si>
  <si>
    <t>Hubert 51364</t>
  </si>
  <si>
    <t>Plastic Flat Blade Spatula with Polystyrene Handle</t>
  </si>
  <si>
    <t>09.KS.0044</t>
  </si>
  <si>
    <t>CBI-1520</t>
  </si>
  <si>
    <t>Cutting Boards,  15X20</t>
  </si>
  <si>
    <t>09.KS.0046</t>
  </si>
  <si>
    <t>Hubert 60718</t>
  </si>
  <si>
    <t>Stainless Steel Pizza Cutter with White Polypropylene Handle</t>
  </si>
  <si>
    <t>09.KS.0047</t>
  </si>
  <si>
    <t>CB-6L</t>
  </si>
  <si>
    <t>Cutting Board Stand</t>
  </si>
  <si>
    <t>09.KS.0049</t>
  </si>
  <si>
    <t>52026</t>
  </si>
  <si>
    <t>Rubber Plate Scraper</t>
  </si>
  <si>
    <t>09.KS.0050</t>
  </si>
  <si>
    <t>Hubert 69144</t>
  </si>
  <si>
    <t>1 pt Clear Polycarbonate Measuring Cup</t>
  </si>
  <si>
    <t>09.KS.0051</t>
  </si>
  <si>
    <t>San Jamar</t>
  </si>
  <si>
    <t>Hubert 58422</t>
  </si>
  <si>
    <t>Saf-T-Grip® Plastic Cutting Board, Green</t>
  </si>
  <si>
    <t>09.KS.0052A</t>
  </si>
  <si>
    <t>Channel Manufacturing</t>
  </si>
  <si>
    <t>401A</t>
  </si>
  <si>
    <t>Bun Pan Racks</t>
  </si>
  <si>
    <t>09.KS.0053</t>
  </si>
  <si>
    <t>Dexter</t>
  </si>
  <si>
    <t>S240</t>
  </si>
  <si>
    <t>Square Server/Turning Spatula</t>
  </si>
  <si>
    <t>09.KS.0055</t>
  </si>
  <si>
    <t>S286-6</t>
  </si>
  <si>
    <t>Hamburger Turner</t>
  </si>
  <si>
    <t>09.KS.0056</t>
  </si>
  <si>
    <t xml:space="preserve">Hubert 21084 </t>
  </si>
  <si>
    <t>11 qt Aluminum Colander</t>
  </si>
  <si>
    <t>09.KS.0057</t>
  </si>
  <si>
    <t>68357</t>
  </si>
  <si>
    <t>2 " Roasting Pan</t>
  </si>
  <si>
    <t>09.KS.0058</t>
  </si>
  <si>
    <t>Cooper Atkins</t>
  </si>
  <si>
    <t>Hubert 36927</t>
  </si>
  <si>
    <t xml:space="preserve">Plastic Digital Probe Test Pocket Thermometer </t>
  </si>
  <si>
    <t>09.KS.0059</t>
  </si>
  <si>
    <t>SPJL-106</t>
  </si>
  <si>
    <t>Steam Table Pans - Full Size  6 " Deep</t>
  </si>
  <si>
    <t>09.KS.0060</t>
  </si>
  <si>
    <t>0240</t>
  </si>
  <si>
    <t>Ladle, Serving, 1oz.</t>
  </si>
  <si>
    <t>09.KS.0062</t>
  </si>
  <si>
    <t>SPJL-104</t>
  </si>
  <si>
    <t>Steam Table Pans - Full Size  4 " Deep</t>
  </si>
  <si>
    <t>09.KS.0065</t>
  </si>
  <si>
    <t>SPJL-102</t>
  </si>
  <si>
    <t>Steam Table Pans - Full Size 2.5" Deep</t>
  </si>
  <si>
    <t>09.KS.0066</t>
  </si>
  <si>
    <t>47106</t>
  </si>
  <si>
    <t>Utility Tong</t>
  </si>
  <si>
    <t>09.KS.0068</t>
  </si>
  <si>
    <t>SPJL-206</t>
  </si>
  <si>
    <t>Steam Table Pans - 1/2 Size 6 " Deep</t>
  </si>
  <si>
    <t>09.KS.0069</t>
  </si>
  <si>
    <t>40378</t>
  </si>
  <si>
    <t>Brush, Pastry</t>
  </si>
  <si>
    <t>09.KS.0070</t>
  </si>
  <si>
    <t>SPJL-204</t>
  </si>
  <si>
    <t>Steam Table Pans - 1/2 Size  4 " Deep</t>
  </si>
  <si>
    <t>09.KS.0071</t>
  </si>
  <si>
    <t>Carlilse</t>
  </si>
  <si>
    <t>Brush, Utility</t>
  </si>
  <si>
    <t>09.KS.0072</t>
  </si>
  <si>
    <t>SPSCF</t>
  </si>
  <si>
    <t>Steam Table Covers - Solid Flat Full Size</t>
  </si>
  <si>
    <t>09.KS.0073</t>
  </si>
  <si>
    <t>4016402</t>
  </si>
  <si>
    <t>Brush, Vegetable</t>
  </si>
  <si>
    <t>09.KS.0076</t>
  </si>
  <si>
    <t>Cambro</t>
  </si>
  <si>
    <t>12186P148</t>
  </si>
  <si>
    <t>Food Storage Container  - 12X18    6"</t>
  </si>
  <si>
    <t>09.KS.0077</t>
  </si>
  <si>
    <t>9TGS133</t>
  </si>
  <si>
    <t>Tongs, 9" Scallop-Beige</t>
  </si>
  <si>
    <t>09.KS.0080</t>
  </si>
  <si>
    <t>434812</t>
  </si>
  <si>
    <t>Sauce Pan - 8 QT</t>
  </si>
  <si>
    <t>09.KS.0081</t>
  </si>
  <si>
    <t>4350</t>
  </si>
  <si>
    <t>Sauce Pan - 10 QT</t>
  </si>
  <si>
    <t>09.KS.0082</t>
  </si>
  <si>
    <t>16CW110</t>
  </si>
  <si>
    <t>Pans, Plastic (Full Size)</t>
  </si>
  <si>
    <t>09.KS.0083</t>
  </si>
  <si>
    <t>MXBH-800</t>
  </si>
  <si>
    <t>Stainless Mixing Bowl - 8 QT</t>
  </si>
  <si>
    <t>09.KS.0084</t>
  </si>
  <si>
    <t>14CW135</t>
  </si>
  <si>
    <t>Pans, Plastic, Full Size</t>
  </si>
  <si>
    <t>09.KS.0085</t>
  </si>
  <si>
    <t>MXBH-1300</t>
  </si>
  <si>
    <t>Stainless Mixing Bowl  - 13 QT</t>
  </si>
  <si>
    <t>09.KS.0086</t>
  </si>
  <si>
    <t>24LPCW110</t>
  </si>
  <si>
    <t>Pans, Plastic , 1/2 Size Long</t>
  </si>
  <si>
    <t>09.KS.0087</t>
  </si>
  <si>
    <t>MXHV-2000</t>
  </si>
  <si>
    <t>Stainless Mixing Bowl - 20 QT</t>
  </si>
  <si>
    <t>09.KS.0088</t>
  </si>
  <si>
    <t>10CWC135</t>
  </si>
  <si>
    <t>Covers, Plastic , Full Size</t>
  </si>
  <si>
    <t>09.KS.0089</t>
  </si>
  <si>
    <t>20LPCWC135</t>
  </si>
  <si>
    <t>Covers, Plastic , 1/2 Size Long</t>
  </si>
  <si>
    <t>09.KS.0090</t>
  </si>
  <si>
    <t>400MCCW135</t>
  </si>
  <si>
    <t>Gallon Measuring Cup</t>
  </si>
  <si>
    <t>09.KS.0091</t>
  </si>
  <si>
    <t>Jenkins</t>
  </si>
  <si>
    <t>7328</t>
  </si>
  <si>
    <t>Measuring Spoon Set</t>
  </si>
  <si>
    <t>09.KS.0092</t>
  </si>
  <si>
    <t>200MCCW135</t>
  </si>
  <si>
    <t>1/2 Gallon Measuring Cup</t>
  </si>
  <si>
    <t>09.KS.0093</t>
  </si>
  <si>
    <t>47281</t>
  </si>
  <si>
    <t>Whip, Wire 12"</t>
  </si>
  <si>
    <t>09.KS.0094</t>
  </si>
  <si>
    <t>ALO-16BH</t>
  </si>
  <si>
    <t>Colander</t>
  </si>
  <si>
    <t>09.KS.0096</t>
  </si>
  <si>
    <t>Admiral Craft</t>
  </si>
  <si>
    <t>WSK-6</t>
  </si>
  <si>
    <t>Skimmer</t>
  </si>
  <si>
    <t>09.KS.0097</t>
  </si>
  <si>
    <t>Cooper-Atkins</t>
  </si>
  <si>
    <t>25HP-1-1</t>
  </si>
  <si>
    <t>THEMOMETERS Freezer /Frig</t>
  </si>
  <si>
    <t>09.KS.0098</t>
  </si>
  <si>
    <t>47932/47933/47935</t>
  </si>
  <si>
    <t>Mixing Bowl Set</t>
  </si>
  <si>
    <t>09.KS.0099</t>
  </si>
  <si>
    <t>1246-02-1</t>
  </si>
  <si>
    <t>THEMOMETER Food Check</t>
  </si>
  <si>
    <t>09.KS.0100</t>
  </si>
  <si>
    <t>79300</t>
  </si>
  <si>
    <t xml:space="preserve">Mixing Bowl (30qt.) </t>
  </si>
  <si>
    <t>09.KS.0101</t>
  </si>
  <si>
    <t>46912</t>
  </si>
  <si>
    <t>Ladle, Serving (4oz)</t>
  </si>
  <si>
    <t>09.KS.0102</t>
  </si>
  <si>
    <t>47140</t>
  </si>
  <si>
    <t>#8 Scoop</t>
  </si>
  <si>
    <t>09.KS.0103</t>
  </si>
  <si>
    <t>47143</t>
  </si>
  <si>
    <t>#16 Scoop</t>
  </si>
  <si>
    <t>09.KS.0104</t>
  </si>
  <si>
    <t>47146</t>
  </si>
  <si>
    <t>#30 Scoop</t>
  </si>
  <si>
    <t>09.KS.0105</t>
  </si>
  <si>
    <t>47395</t>
  </si>
  <si>
    <t>09.KS.0107</t>
  </si>
  <si>
    <t>84760</t>
  </si>
  <si>
    <t>Funnel</t>
  </si>
  <si>
    <t>09.KS.0108</t>
  </si>
  <si>
    <t>62172</t>
  </si>
  <si>
    <t>Spoodle, Solid (4oz)</t>
  </si>
  <si>
    <t>09.KS.0109</t>
  </si>
  <si>
    <t>61157</t>
  </si>
  <si>
    <t>Spoodle, Perforated (2oz)</t>
  </si>
  <si>
    <t>09.KS.0110</t>
  </si>
  <si>
    <t>RFS2PP190/RFSC2PP190</t>
  </si>
  <si>
    <t>Food Storage Container with Lid</t>
  </si>
  <si>
    <t>09.KS.0111</t>
  </si>
  <si>
    <t xml:space="preserve"> Cambro</t>
  </si>
  <si>
    <t>RFS4PP190/RFSC2PP190</t>
  </si>
  <si>
    <t>09.KS.0112</t>
  </si>
  <si>
    <t>RFS6PP190/RFSC6PP190</t>
  </si>
  <si>
    <t>09.KS.0113</t>
  </si>
  <si>
    <t>RFS8PP190/RFSC6PP190</t>
  </si>
  <si>
    <t>09.KS.0115</t>
  </si>
  <si>
    <t>5350</t>
  </si>
  <si>
    <t>Measuring Cup, Liquid</t>
  </si>
  <si>
    <t>09.KS.0116</t>
  </si>
  <si>
    <t>Johnson Rose</t>
  </si>
  <si>
    <t>Measuring Cup, Liquid 4 Piece set</t>
  </si>
  <si>
    <t>09.KS.0117</t>
  </si>
  <si>
    <t>100-MCCW</t>
  </si>
  <si>
    <t>Meausre, Liquid</t>
  </si>
  <si>
    <t>09.KS.0118</t>
  </si>
  <si>
    <t>200-MCCW</t>
  </si>
  <si>
    <t>09.KS.0119</t>
  </si>
  <si>
    <t>400-MCCW</t>
  </si>
  <si>
    <t>09.KS.0120</t>
  </si>
  <si>
    <t>4605</t>
  </si>
  <si>
    <t>Spaghetti Stainer/Colander</t>
  </si>
  <si>
    <t>09.KS.0122</t>
  </si>
  <si>
    <t>PBD-12CL/PKG</t>
  </si>
  <si>
    <t>Squeeze bottles</t>
  </si>
  <si>
    <t>09.KS.0123</t>
  </si>
  <si>
    <t>Taylor</t>
  </si>
  <si>
    <t>5921</t>
  </si>
  <si>
    <t>Thermometer, Oven</t>
  </si>
  <si>
    <t>09.KS.0124</t>
  </si>
  <si>
    <t>212-150-8</t>
  </si>
  <si>
    <t>Thermometer, Dry Storage</t>
  </si>
  <si>
    <t>09.KS.0125</t>
  </si>
  <si>
    <t>40291</t>
  </si>
  <si>
    <t>Brush, Oven w/Scraper</t>
  </si>
  <si>
    <t>09.KS.0126</t>
  </si>
  <si>
    <t>40671</t>
  </si>
  <si>
    <t xml:space="preserve">Brush, Pan Rim </t>
  </si>
  <si>
    <t>09.KS.0127</t>
  </si>
  <si>
    <t>3002-3</t>
  </si>
  <si>
    <t>Pan, Steam Table, Perforated, Full Size</t>
  </si>
  <si>
    <t>09.KS.0128</t>
  </si>
  <si>
    <t>3004-3</t>
  </si>
  <si>
    <t>09.KS.0129</t>
  </si>
  <si>
    <t>3006-3</t>
  </si>
  <si>
    <t>09.KS.0130</t>
  </si>
  <si>
    <t>3024-3</t>
  </si>
  <si>
    <t>Pan, Steam Table, Perforated, Half Size</t>
  </si>
  <si>
    <t>09.KS.0131</t>
  </si>
  <si>
    <t>3002-0</t>
  </si>
  <si>
    <t>Pan, Steam Table, Solid, Full Size 8.3 QT</t>
  </si>
  <si>
    <t>09.KS.0133</t>
  </si>
  <si>
    <t>3022-0</t>
  </si>
  <si>
    <t>Pan, Steam Table, Solid, Half Size 4.3 QT</t>
  </si>
  <si>
    <t>09.KS.0134</t>
  </si>
  <si>
    <t>3024-0</t>
  </si>
  <si>
    <t>Pan, Steam Table, Solid, Half Size 6.7 QT</t>
  </si>
  <si>
    <t>09.KS.0135</t>
  </si>
  <si>
    <t>3026-0</t>
  </si>
  <si>
    <t>Pan, Steam Table, Solid, Half Size 10 QT</t>
  </si>
  <si>
    <t>09.KS.0136</t>
  </si>
  <si>
    <t>3054-2</t>
  </si>
  <si>
    <t>Pan, Steam Table, Solid, Half Size Long 6 QT</t>
  </si>
  <si>
    <t>09.KS.0137</t>
  </si>
  <si>
    <t>3056-2</t>
  </si>
  <si>
    <t>Pan, Steam Table, Solid, Half Size Long</t>
  </si>
  <si>
    <t>09.KS.0138</t>
  </si>
  <si>
    <t>3044-2</t>
  </si>
  <si>
    <t>Pan, Steam Table, Solid, 1/4 Size</t>
  </si>
  <si>
    <t>09.KS.0139</t>
  </si>
  <si>
    <t>77250</t>
  </si>
  <si>
    <t>Cover, Full Size</t>
  </si>
  <si>
    <t>09.KS.0140</t>
  </si>
  <si>
    <t>75120</t>
  </si>
  <si>
    <t>Cover, Half Size</t>
  </si>
  <si>
    <t>09.KS.0143</t>
  </si>
  <si>
    <t>75012</t>
  </si>
  <si>
    <t>Pan Adaptor Bar</t>
  </si>
  <si>
    <t>09.KS.0144</t>
  </si>
  <si>
    <t>75020</t>
  </si>
  <si>
    <t>09.KS.0145</t>
  </si>
  <si>
    <t>Pelouze</t>
  </si>
  <si>
    <t>Y-32R</t>
  </si>
  <si>
    <t xml:space="preserve">Scale, Portion, 2 lb. </t>
  </si>
  <si>
    <t>09.KS.0146</t>
  </si>
  <si>
    <t>Aleco</t>
  </si>
  <si>
    <t>477424</t>
  </si>
  <si>
    <t>Rack Cover</t>
  </si>
  <si>
    <t>09.KS.0147</t>
  </si>
  <si>
    <t>RBM-35K</t>
  </si>
  <si>
    <t>Anti-Fatigue Mats</t>
  </si>
  <si>
    <t>09.KS.IC01</t>
  </si>
  <si>
    <t>All Clad</t>
  </si>
  <si>
    <t>M-101077</t>
  </si>
  <si>
    <t>Induction Cookware Set</t>
  </si>
  <si>
    <t>09.MS.0001</t>
  </si>
  <si>
    <t>Tidmore Flag &amp; Banner</t>
  </si>
  <si>
    <t>CLSUS1218</t>
  </si>
  <si>
    <t>Classroom Flag</t>
  </si>
  <si>
    <t>09.MS.0002</t>
  </si>
  <si>
    <t>X-ACTO</t>
  </si>
  <si>
    <t>1800 - XLR</t>
  </si>
  <si>
    <t>Pencil Sharpener</t>
  </si>
  <si>
    <t>09.MS.0003</t>
  </si>
  <si>
    <t>3612BL</t>
  </si>
  <si>
    <t>Marker Organizer</t>
  </si>
  <si>
    <t>09.MS.0004</t>
  </si>
  <si>
    <t xml:space="preserve">Auditorium </t>
  </si>
  <si>
    <t>Auditorium Equipment</t>
  </si>
  <si>
    <t>EMB46US</t>
  </si>
  <si>
    <t>US Flag, Floor</t>
  </si>
  <si>
    <t>09.MS.0005</t>
  </si>
  <si>
    <t>EMB46MA</t>
  </si>
  <si>
    <t>Massachusetts Flag, Floor</t>
  </si>
  <si>
    <t>09.MS.0006</t>
  </si>
  <si>
    <t>BCKCLS</t>
  </si>
  <si>
    <t>Classroom Flag Bracket</t>
  </si>
  <si>
    <t>09.MS.CL01</t>
  </si>
  <si>
    <t>School Specialty</t>
  </si>
  <si>
    <t>2009988 - Business Source</t>
  </si>
  <si>
    <t>Clipboard, Pack of 6</t>
  </si>
  <si>
    <t>09.MS.WB03</t>
  </si>
  <si>
    <t>785EP-1</t>
  </si>
  <si>
    <t>White Board Tablet</t>
  </si>
  <si>
    <t>09.MT.0001</t>
  </si>
  <si>
    <t>Casey EMI</t>
  </si>
  <si>
    <t>FG295600 GRAY</t>
  </si>
  <si>
    <t>Trash Bin (28 qt)</t>
  </si>
  <si>
    <t>09.MT.0002</t>
  </si>
  <si>
    <t>Continental</t>
  </si>
  <si>
    <t>2818-1</t>
  </si>
  <si>
    <t>Trash Bin Recycle  (28 qt)</t>
  </si>
  <si>
    <t>09.MT.0003</t>
  </si>
  <si>
    <t xml:space="preserve">Administrative </t>
  </si>
  <si>
    <t>Admin Equipment</t>
  </si>
  <si>
    <t>FG354007BLUE</t>
  </si>
  <si>
    <t>Slim Jim Recycle Bin, 23 Gallon</t>
  </si>
  <si>
    <t>09.MT.0004</t>
  </si>
  <si>
    <t>Toilet</t>
  </si>
  <si>
    <t>Toilet Equipment</t>
  </si>
  <si>
    <t>FG354060GRAY</t>
  </si>
  <si>
    <t>Slim Jim Trash Bin, 23 Gallon</t>
  </si>
  <si>
    <t>09.MT.0005</t>
  </si>
  <si>
    <t>9W11-88 BRUTE</t>
  </si>
  <si>
    <t>Recycle Confidential Document Toter</t>
  </si>
  <si>
    <t>09.MT.0006</t>
  </si>
  <si>
    <t>1971962</t>
  </si>
  <si>
    <t>Large Mobile Container, 50 Gal</t>
  </si>
  <si>
    <t>09.MT.0007</t>
  </si>
  <si>
    <t>Cafeteria Equipment</t>
  </si>
  <si>
    <t>FG352600GRAY</t>
  </si>
  <si>
    <t>Waste Receptacles, Square, 28 Gallon w/ Dolly</t>
  </si>
  <si>
    <t>09.MT.0008</t>
  </si>
  <si>
    <t>FG353600GRAY</t>
  </si>
  <si>
    <t>Waste Receptacles, Square, 40 Gallon w/ Dolly</t>
  </si>
  <si>
    <t>09.MT.0009</t>
  </si>
  <si>
    <t>FG395873BLUE</t>
  </si>
  <si>
    <t>Recycle Receptacles, Square, 35 Gallon</t>
  </si>
  <si>
    <t>09.MT.0010</t>
  </si>
  <si>
    <t>BRUTE</t>
  </si>
  <si>
    <t>Recycle Receptacles, Square, 50 Gallon</t>
  </si>
  <si>
    <t>09.MT.0015</t>
  </si>
  <si>
    <t>Storage Equipment</t>
  </si>
  <si>
    <t>Magliner</t>
  </si>
  <si>
    <t>111-K1-815</t>
  </si>
  <si>
    <t>Hand Truck, Assembled</t>
  </si>
  <si>
    <t>09.MT.0101</t>
  </si>
  <si>
    <t xml:space="preserve">Custodial  </t>
  </si>
  <si>
    <t>Custodial Equipment</t>
  </si>
  <si>
    <t>Tough Guy</t>
  </si>
  <si>
    <t>6PVX3</t>
  </si>
  <si>
    <t>Mop Handle</t>
  </si>
  <si>
    <t>09.MT.0102</t>
  </si>
  <si>
    <t>Hillyard, Inc.</t>
  </si>
  <si>
    <t>Impact</t>
  </si>
  <si>
    <t>4212</t>
  </si>
  <si>
    <t>Dust Pan</t>
  </si>
  <si>
    <t>09.MT.0103</t>
  </si>
  <si>
    <t>Cascade</t>
  </si>
  <si>
    <t>Icon Series - 180</t>
  </si>
  <si>
    <t>Recycle Toter, 96 Gallon</t>
  </si>
  <si>
    <t>09.MT.0104</t>
  </si>
  <si>
    <t>2602</t>
  </si>
  <si>
    <t>Dust Pan Lobby Combo</t>
  </si>
  <si>
    <t>09.MT.0105</t>
  </si>
  <si>
    <t>FG617388 BLA</t>
  </si>
  <si>
    <t>Cart,  Janitor Cleaning-Traditional</t>
  </si>
  <si>
    <t>09.MT.0106</t>
  </si>
  <si>
    <t>FG757688YEL M</t>
  </si>
  <si>
    <t xml:space="preserve">Bucket, Down-Press W/Wringer, Drain </t>
  </si>
  <si>
    <t>09.MT.0107</t>
  </si>
  <si>
    <t>ProTeam</t>
  </si>
  <si>
    <t>Super Coach Pro 10 HEPA Starter Bundle</t>
  </si>
  <si>
    <t>Backpack Vacuum w/Tool Kit</t>
  </si>
  <si>
    <t>09.MT.0108</t>
  </si>
  <si>
    <t>Nobles</t>
  </si>
  <si>
    <t>9007469</t>
  </si>
  <si>
    <t>Wet/Dry Vacuum</t>
  </si>
  <si>
    <t>09.MT.0109</t>
  </si>
  <si>
    <t>3105</t>
  </si>
  <si>
    <t>Lambswool Duster, Telescopic</t>
  </si>
  <si>
    <t>09.MT.0110</t>
  </si>
  <si>
    <t>107330 ProGen</t>
  </si>
  <si>
    <t>Upright Vacuum</t>
  </si>
  <si>
    <t>09.MT.0111</t>
  </si>
  <si>
    <t>Dust Mop Frame, 24"</t>
  </si>
  <si>
    <t>09.MT.0112</t>
  </si>
  <si>
    <t>Dust Mop Frame, 42"</t>
  </si>
  <si>
    <t>09.MT.0113</t>
  </si>
  <si>
    <t>Advenger</t>
  </si>
  <si>
    <t>Ride on, 28"</t>
  </si>
  <si>
    <t>Automatic Scrubber, Ride on, 28"</t>
  </si>
  <si>
    <t>09.MT.0114</t>
  </si>
  <si>
    <t xml:space="preserve">Nilfisk-Advance, Inc. </t>
  </si>
  <si>
    <t>56265000</t>
  </si>
  <si>
    <t>Carpet Extractor</t>
  </si>
  <si>
    <t>09.MT.0115</t>
  </si>
  <si>
    <t>56220000</t>
  </si>
  <si>
    <t xml:space="preserve">Carpet Extractor, AquaSpot </t>
  </si>
  <si>
    <t>09.MT.0116</t>
  </si>
  <si>
    <t>Viper</t>
  </si>
  <si>
    <t>AM2400D/VV78406</t>
  </si>
  <si>
    <t>Air Mover With Trolley Kit</t>
  </si>
  <si>
    <t>09.MT.0117</t>
  </si>
  <si>
    <t>Arien's</t>
  </si>
  <si>
    <t>921046 - Deluxe 28</t>
  </si>
  <si>
    <t>Snowblower</t>
  </si>
  <si>
    <t>09.MT.0118</t>
  </si>
  <si>
    <t>RUB264000BLA</t>
  </si>
  <si>
    <t>Dolly for Trash Barrels</t>
  </si>
  <si>
    <t>09.MT.0119</t>
  </si>
  <si>
    <t>FG6112-77 YEL</t>
  </si>
  <si>
    <t>Sign, "Wet Floor", 2-Sided</t>
  </si>
  <si>
    <t>09.MT.0120</t>
  </si>
  <si>
    <t>2655-00GRAY</t>
  </si>
  <si>
    <t>Trash Barrel with Lid and Dolly, 55 Gallon</t>
  </si>
  <si>
    <t>09.MT.3672</t>
  </si>
  <si>
    <t>Global Industrial</t>
  </si>
  <si>
    <t>T9F606987BL</t>
  </si>
  <si>
    <t>Work Bench</t>
  </si>
  <si>
    <t>09.MT.AWP30</t>
  </si>
  <si>
    <t>Genie</t>
  </si>
  <si>
    <t>AWP-30S</t>
  </si>
  <si>
    <t xml:space="preserve">Aerial Lift </t>
  </si>
  <si>
    <t>09.MT.FC01</t>
  </si>
  <si>
    <t>SciMatco</t>
  </si>
  <si>
    <t>sc8080</t>
  </si>
  <si>
    <t>Flammable Storage Cabinet, 24 Gallon</t>
  </si>
  <si>
    <t>09.MU.0001</t>
  </si>
  <si>
    <t xml:space="preserve">Music </t>
  </si>
  <si>
    <t xml:space="preserve">Musical Instruments </t>
  </si>
  <si>
    <t>Yamaha</t>
  </si>
  <si>
    <t>YAM-YM1430C</t>
  </si>
  <si>
    <t>Marimba - Yamaha 4.3 Octave Standard Padouk</t>
  </si>
  <si>
    <t>09.MU.0002</t>
  </si>
  <si>
    <t>YAM-TP3304CS</t>
  </si>
  <si>
    <t>Yamaha 3300 Series Portable Timpani Sets</t>
  </si>
  <si>
    <t>09.MU.0003</t>
  </si>
  <si>
    <t>Music Equipment</t>
  </si>
  <si>
    <t>West Music</t>
  </si>
  <si>
    <t>A &amp; S Crafted - BRUS30</t>
  </si>
  <si>
    <t>Mobile Storage Rack, 30 Ukuleles</t>
  </si>
  <si>
    <t>09.MU.AS01</t>
  </si>
  <si>
    <t>Wenger</t>
  </si>
  <si>
    <t>Travelmaster - L525 - 4 Basic/3 Filler</t>
  </si>
  <si>
    <t>Acoustical Shell, Portable</t>
  </si>
  <si>
    <t>09.MU.AS02</t>
  </si>
  <si>
    <t xml:space="preserve">Travelmaster - 064A170 </t>
  </si>
  <si>
    <t>Acoustical Shell Cart</t>
  </si>
  <si>
    <t>09.MU.CP01</t>
  </si>
  <si>
    <t>Flex</t>
  </si>
  <si>
    <t>Conductor's System</t>
  </si>
  <si>
    <t>09.MU.CR01</t>
  </si>
  <si>
    <t>098D053 + 098D541</t>
  </si>
  <si>
    <t>Choral Risers, 3-Tier</t>
  </si>
  <si>
    <t>09.MU.FF01</t>
  </si>
  <si>
    <t>Flip Forms</t>
  </si>
  <si>
    <t>Flip Forms, Set of Four</t>
  </si>
  <si>
    <t>09.MU.GR01</t>
  </si>
  <si>
    <t>Sean James Enterprises</t>
  </si>
  <si>
    <t>Z Garment Rack w/shelves</t>
  </si>
  <si>
    <t>Garment Rack</t>
  </si>
  <si>
    <t>09.MU.MC01</t>
  </si>
  <si>
    <t>Student Chair - 930000</t>
  </si>
  <si>
    <t>Music Chair</t>
  </si>
  <si>
    <t>09.MU.MC02</t>
  </si>
  <si>
    <t>Student Chair - W/ Folding Tablet Arm</t>
  </si>
  <si>
    <t>Music Chair w/Tablet Arm</t>
  </si>
  <si>
    <t>09.MU.MC03</t>
  </si>
  <si>
    <t>Move &amp; Store Cart</t>
  </si>
  <si>
    <t>Chair Cart</t>
  </si>
  <si>
    <t>09.MU.MD01</t>
  </si>
  <si>
    <t>Essential Lab Workstation</t>
  </si>
  <si>
    <t>Midi Station</t>
  </si>
  <si>
    <t>09.MU.MD02</t>
  </si>
  <si>
    <t>PSR-E363</t>
  </si>
  <si>
    <t>Midi Keyboard</t>
  </si>
  <si>
    <t>09.MU.MP01</t>
  </si>
  <si>
    <t>Arius YDP-144B</t>
  </si>
  <si>
    <t>Digital Piano with Bench</t>
  </si>
  <si>
    <t>09.MU.MS01</t>
  </si>
  <si>
    <t>Roughneck</t>
  </si>
  <si>
    <t>Music Stand</t>
  </si>
  <si>
    <t>09.MU.PL01</t>
  </si>
  <si>
    <t>Wenger Corporation</t>
  </si>
  <si>
    <t>StageTek - 3'x8' (10 units with both 8"&amp; 16" Legs)</t>
  </si>
  <si>
    <t>Platform Set Up of Ten</t>
  </si>
  <si>
    <t>09.MU.SC01</t>
  </si>
  <si>
    <t>Large Stand Cart</t>
  </si>
  <si>
    <t>Music Stand Cart</t>
  </si>
  <si>
    <t>09.NU.0001</t>
  </si>
  <si>
    <t xml:space="preserve">Medical </t>
  </si>
  <si>
    <t>Nurse Equipment</t>
  </si>
  <si>
    <t>WMC, Inc</t>
  </si>
  <si>
    <t>8508</t>
  </si>
  <si>
    <t>Recovery Couch, 2-drawer Base</t>
  </si>
  <si>
    <t>09.NU.0003</t>
  </si>
  <si>
    <t>MacGill School Nurse Supply</t>
  </si>
  <si>
    <t>18226</t>
  </si>
  <si>
    <t>Exam Lamp, Magnifier</t>
  </si>
  <si>
    <t>09.NU.0004</t>
  </si>
  <si>
    <t>AliMed</t>
  </si>
  <si>
    <t>924345</t>
  </si>
  <si>
    <t>Medicine Cabinet, Double Lock</t>
  </si>
  <si>
    <t>09.NU.0005</t>
  </si>
  <si>
    <t>School Health Supply</t>
  </si>
  <si>
    <t>24481</t>
  </si>
  <si>
    <t>Medical Cart, Nurse</t>
  </si>
  <si>
    <t>09.NU.0006</t>
  </si>
  <si>
    <t>14012</t>
  </si>
  <si>
    <t>Epi-Pen Storage</t>
  </si>
  <si>
    <t>09.NU.0007</t>
  </si>
  <si>
    <t>91125 - Maico MA25</t>
  </si>
  <si>
    <t>Portable Audiometer</t>
  </si>
  <si>
    <t>09.NU.0008</t>
  </si>
  <si>
    <t>7573</t>
  </si>
  <si>
    <t>Wheelchair</t>
  </si>
  <si>
    <t>09.NU.0011</t>
  </si>
  <si>
    <t>Zoll</t>
  </si>
  <si>
    <t>Pelican Case: 8000-0836-01</t>
  </si>
  <si>
    <t>AED Case</t>
  </si>
  <si>
    <t>09.NU.0012</t>
  </si>
  <si>
    <t xml:space="preserve">AED PLUS </t>
  </si>
  <si>
    <t>AED - Defibrillator</t>
  </si>
  <si>
    <t>09.NU.0013</t>
  </si>
  <si>
    <t>Pedi-Pedz II</t>
  </si>
  <si>
    <t>AED - Pediatric Electrode</t>
  </si>
  <si>
    <t>09.NU.0013A</t>
  </si>
  <si>
    <t>14238</t>
  </si>
  <si>
    <t>AED - Inspection Tags, 5 Pack</t>
  </si>
  <si>
    <t>09.NU.0014</t>
  </si>
  <si>
    <t>83820+83880+32269</t>
  </si>
  <si>
    <t>Vision Screener w/Headrest Clip and Rolling Case</t>
  </si>
  <si>
    <t>09.NU.0015</t>
  </si>
  <si>
    <t>92004</t>
  </si>
  <si>
    <t>Sphygmomanometer Mobile w/ 3 Cuffs</t>
  </si>
  <si>
    <t>09.NU.0016</t>
  </si>
  <si>
    <t>Z-38033</t>
  </si>
  <si>
    <t>Procedure Cart</t>
  </si>
  <si>
    <t>09.NU.0031</t>
  </si>
  <si>
    <t>School Specialty - 1006815</t>
  </si>
  <si>
    <t>Recovery Treatment Table</t>
  </si>
  <si>
    <t>09.NU.0032</t>
  </si>
  <si>
    <t>School Health</t>
  </si>
  <si>
    <t>24213</t>
  </si>
  <si>
    <t>Exam Table</t>
  </si>
  <si>
    <t>09.NU.0033</t>
  </si>
  <si>
    <t>24500</t>
  </si>
  <si>
    <t>Taping Table</t>
  </si>
  <si>
    <t>09.NU.0034</t>
  </si>
  <si>
    <t xml:space="preserve">24197
</t>
  </si>
  <si>
    <t>Instrument Cart</t>
  </si>
  <si>
    <t>09.NU.0035</t>
  </si>
  <si>
    <t xml:space="preserve">35015
</t>
  </si>
  <si>
    <t>Hydrocollator, Mobile Heating Unit</t>
  </si>
  <si>
    <t>09.OF.0001</t>
  </si>
  <si>
    <t>GBC</t>
  </si>
  <si>
    <t>1701720EZA</t>
  </si>
  <si>
    <t>Laminator</t>
  </si>
  <si>
    <t>09.OF.0002</t>
  </si>
  <si>
    <t>Tamerica</t>
  </si>
  <si>
    <t>Laminating Workstation</t>
  </si>
  <si>
    <t>Laminator Cart</t>
  </si>
  <si>
    <t>09.OF.0003</t>
  </si>
  <si>
    <t>Swingline 130X - 1757571D</t>
  </si>
  <si>
    <t>Shredder</t>
  </si>
  <si>
    <t>09.OF.0004</t>
  </si>
  <si>
    <t>26312 - Wood Guillotine</t>
  </si>
  <si>
    <t>Paper Cutter 12"</t>
  </si>
  <si>
    <t>09.OF.0005</t>
  </si>
  <si>
    <t>Keurig</t>
  </si>
  <si>
    <t>K-Classic</t>
  </si>
  <si>
    <t>Keurig Coffee Maker</t>
  </si>
  <si>
    <t>09.OF.LC01</t>
  </si>
  <si>
    <t>Media Center</t>
  </si>
  <si>
    <t>Media Center Equipment</t>
  </si>
  <si>
    <t>Demco</t>
  </si>
  <si>
    <t>W13019690</t>
  </si>
  <si>
    <t>Headphones</t>
  </si>
  <si>
    <t>09.OF.LC02</t>
  </si>
  <si>
    <t>W15300770</t>
  </si>
  <si>
    <t>AV Cart, Adjustable Height</t>
  </si>
  <si>
    <t>09.OF.LC03</t>
  </si>
  <si>
    <t>W12208260</t>
  </si>
  <si>
    <t>Sound Presentation Cart</t>
  </si>
  <si>
    <t>09.OF.LC04</t>
  </si>
  <si>
    <t>W12187260</t>
  </si>
  <si>
    <t>Book Truck</t>
  </si>
  <si>
    <t>09.OF.LC05</t>
  </si>
  <si>
    <t>W12186930</t>
  </si>
  <si>
    <t>Book Truck, Double sided End of Range</t>
  </si>
  <si>
    <t>09.OF.LC06</t>
  </si>
  <si>
    <t>Honeywell</t>
  </si>
  <si>
    <t>1200g</t>
  </si>
  <si>
    <t>Barcode Scanner</t>
  </si>
  <si>
    <t>09.OF.LC07</t>
  </si>
  <si>
    <t>W12815070</t>
  </si>
  <si>
    <t>Label Box</t>
  </si>
  <si>
    <t>09.OF.LC08</t>
  </si>
  <si>
    <t>W14954680</t>
  </si>
  <si>
    <t>Paper Trimmers, 18" Desktop</t>
  </si>
  <si>
    <t>09.OF.LC09</t>
  </si>
  <si>
    <t xml:space="preserve"> W13592870</t>
  </si>
  <si>
    <t>Thermal Laminator</t>
  </si>
  <si>
    <t>09.OF.LC10</t>
  </si>
  <si>
    <t>W13689590</t>
  </si>
  <si>
    <t>3-Hole Punch</t>
  </si>
  <si>
    <t>09.OF.LC11</t>
  </si>
  <si>
    <t>W13587730</t>
  </si>
  <si>
    <t>Folding Wire Easels</t>
  </si>
  <si>
    <t>09.OF.LC12</t>
  </si>
  <si>
    <t>W13587770</t>
  </si>
  <si>
    <t>Large Folding Wire Easels</t>
  </si>
  <si>
    <t>09.OF.LC13</t>
  </si>
  <si>
    <t>W13639660</t>
  </si>
  <si>
    <t>3-Tiered Display</t>
  </si>
  <si>
    <t>09.OF.LC14</t>
  </si>
  <si>
    <t>Swingline</t>
  </si>
  <si>
    <t>S7034121</t>
  </si>
  <si>
    <t>Long Reach Stapler</t>
  </si>
  <si>
    <t>09.OF.LC15</t>
  </si>
  <si>
    <t>S7090002</t>
  </si>
  <si>
    <t>High Capacity Stapler</t>
  </si>
  <si>
    <t>09.OT.0001</t>
  </si>
  <si>
    <t>OT/PT</t>
  </si>
  <si>
    <t>Southpaw</t>
  </si>
  <si>
    <t>1800 + 112000</t>
  </si>
  <si>
    <t>Platform Swing with Rotational Device</t>
  </si>
  <si>
    <t>09.OT.0002</t>
  </si>
  <si>
    <t>1090</t>
  </si>
  <si>
    <t>Half Round Swinging Bolster</t>
  </si>
  <si>
    <t>09.OT.0003</t>
  </si>
  <si>
    <t>ESpecial Needs</t>
  </si>
  <si>
    <t>SnugHugSwing + E00239</t>
  </si>
  <si>
    <t>Cozy Swing w/Height Adjustment System</t>
  </si>
  <si>
    <t>09.OT.0004</t>
  </si>
  <si>
    <t>121110+121110B+121110X</t>
  </si>
  <si>
    <t>Equipment Storage System</t>
  </si>
  <si>
    <t>09.OT.0005</t>
  </si>
  <si>
    <t>1061</t>
  </si>
  <si>
    <t>Floor Roll, Round</t>
  </si>
  <si>
    <t>09.OT.0006</t>
  </si>
  <si>
    <t>150160</t>
  </si>
  <si>
    <t>Floor Roll, Half-Round</t>
  </si>
  <si>
    <t>09.OT.0007</t>
  </si>
  <si>
    <t>155563</t>
  </si>
  <si>
    <t>Folding Wedge, 12"</t>
  </si>
  <si>
    <t>09.OT.0008</t>
  </si>
  <si>
    <t>Landing Mats</t>
  </si>
  <si>
    <t>Landing Mat 60x120x8</t>
  </si>
  <si>
    <t>09.OT.0009</t>
  </si>
  <si>
    <t>Landing Mat 60x120x1.375</t>
  </si>
  <si>
    <t>09.OT.0010</t>
  </si>
  <si>
    <t>257009</t>
  </si>
  <si>
    <t>Wall Mat Hanging Strips</t>
  </si>
  <si>
    <t>09.OT.0011</t>
  </si>
  <si>
    <t>E14000</t>
  </si>
  <si>
    <t>Single Pulley with Door Bracket</t>
  </si>
  <si>
    <t>09.OT.0012</t>
  </si>
  <si>
    <t>E12286</t>
  </si>
  <si>
    <t>Tumble Forms 2 Slotted Wedges</t>
  </si>
  <si>
    <t>09.OT.0021</t>
  </si>
  <si>
    <t>Hoyer Lifts</t>
  </si>
  <si>
    <t>Power Lift, Advance E</t>
  </si>
  <si>
    <t>Hoyer Lift</t>
  </si>
  <si>
    <t>09.OT.0022</t>
  </si>
  <si>
    <t>SL-R114</t>
  </si>
  <si>
    <t>Hoyer Full Body Mesh Sling</t>
  </si>
  <si>
    <t>09.OT.0023</t>
  </si>
  <si>
    <t>Bestcare</t>
  </si>
  <si>
    <t>SLR112+SLR113</t>
  </si>
  <si>
    <t>Hoyer Full Body Padded Sling</t>
  </si>
  <si>
    <t>09.OT.0023C</t>
  </si>
  <si>
    <t>SLR114 + SLR115</t>
  </si>
  <si>
    <t>Mesh Full Body Sling w/Commode</t>
  </si>
  <si>
    <t>09.OT.0024</t>
  </si>
  <si>
    <t>0132+2000</t>
  </si>
  <si>
    <t>Cocoon Swing</t>
  </si>
  <si>
    <t>09.OT.0025</t>
  </si>
  <si>
    <t>5000</t>
  </si>
  <si>
    <t>Height Adjuster with Safety Snap</t>
  </si>
  <si>
    <t>09.OT.0027</t>
  </si>
  <si>
    <t>Jaxx</t>
  </si>
  <si>
    <t>Sofa Saxx 7' Bean Bag</t>
  </si>
  <si>
    <t>Bean Bag Sofa</t>
  </si>
  <si>
    <t>09.OT.0028</t>
  </si>
  <si>
    <t>Rugs USA</t>
  </si>
  <si>
    <t>Chroma - 200KKCB28A-P</t>
  </si>
  <si>
    <t>Rug with Pad</t>
  </si>
  <si>
    <t>09.OT.0029</t>
  </si>
  <si>
    <t>Flaghouse</t>
  </si>
  <si>
    <t>41736</t>
  </si>
  <si>
    <t>Changing Table, Mobile</t>
  </si>
  <si>
    <t>09.OT.0041</t>
  </si>
  <si>
    <t>Autism Resources</t>
  </si>
  <si>
    <t>180013</t>
  </si>
  <si>
    <t>Timer</t>
  </si>
  <si>
    <t>09.OT.0042</t>
  </si>
  <si>
    <t>Autism Community Store</t>
  </si>
  <si>
    <t>SI-EM4K</t>
  </si>
  <si>
    <t>Head Phones, Four</t>
  </si>
  <si>
    <t>09.OT.0043</t>
  </si>
  <si>
    <t>LapPalLapPad</t>
  </si>
  <si>
    <t>Lap Pad, large</t>
  </si>
  <si>
    <t>09.OT.0044</t>
  </si>
  <si>
    <t>E09414</t>
  </si>
  <si>
    <t>Wobble Chair</t>
  </si>
  <si>
    <t>09.OT.0045</t>
  </si>
  <si>
    <t>T10289</t>
  </si>
  <si>
    <t>Peanut Chair</t>
  </si>
  <si>
    <t>09.OT.0046</t>
  </si>
  <si>
    <t>SI-FUFU-BA1882</t>
  </si>
  <si>
    <t>Tactile Inflatable Cushion</t>
  </si>
  <si>
    <t>09.OT.0047</t>
  </si>
  <si>
    <t>E16300</t>
  </si>
  <si>
    <t>Bouncy Bands for Chairs</t>
  </si>
  <si>
    <t>09.OT.0049</t>
  </si>
  <si>
    <t>Virco</t>
  </si>
  <si>
    <t>91900</t>
  </si>
  <si>
    <t>Floor Rocker</t>
  </si>
  <si>
    <t>09.OT.0050</t>
  </si>
  <si>
    <t>102500</t>
  </si>
  <si>
    <t>Canoe, Medium</t>
  </si>
  <si>
    <t>09.PE.0001</t>
  </si>
  <si>
    <t xml:space="preserve">Gym  </t>
  </si>
  <si>
    <t>Gym Equipment</t>
  </si>
  <si>
    <t>Gopher Sports</t>
  </si>
  <si>
    <t>51-047</t>
  </si>
  <si>
    <t xml:space="preserve"> Steel Badminton Racquets</t>
  </si>
  <si>
    <t>09.PE.0002</t>
  </si>
  <si>
    <t>09-083</t>
  </si>
  <si>
    <t>SofTec® Volleyball</t>
  </si>
  <si>
    <t>09.PE.0003</t>
  </si>
  <si>
    <t>US Games</t>
  </si>
  <si>
    <t>6329</t>
  </si>
  <si>
    <t>Volleyball Standards/Poles Included: 2</t>
  </si>
  <si>
    <t>09.PE.0004</t>
  </si>
  <si>
    <t>USA Games</t>
  </si>
  <si>
    <t>SNVBRC32</t>
  </si>
  <si>
    <t>Volleyball Nets</t>
  </si>
  <si>
    <t>09.PE.0005</t>
  </si>
  <si>
    <t>17-043</t>
  </si>
  <si>
    <t>Indoor Soccer/ Hockey Goal</t>
  </si>
  <si>
    <t>09.PE.0006</t>
  </si>
  <si>
    <t>Blongo Ball - Flaghouse</t>
  </si>
  <si>
    <t>14912</t>
  </si>
  <si>
    <t>Ladderball Set</t>
  </si>
  <si>
    <t>09.PE.0007</t>
  </si>
  <si>
    <t>20302</t>
  </si>
  <si>
    <t>Bean Bags - Set of 6</t>
  </si>
  <si>
    <t>09.PE.0008</t>
  </si>
  <si>
    <t>347120</t>
  </si>
  <si>
    <t>Frisbee Disc - 120g/10"</t>
  </si>
  <si>
    <t>09.PE.0009</t>
  </si>
  <si>
    <t xml:space="preserve">1040050    </t>
  </si>
  <si>
    <t xml:space="preserve">Solid PVC Jump Rope 7'     </t>
  </si>
  <si>
    <t>09.PE.0010</t>
  </si>
  <si>
    <t xml:space="preserve"> 1040067</t>
  </si>
  <si>
    <t xml:space="preserve">Neon Speed Jump Rope 8' </t>
  </si>
  <si>
    <t>09.PE.0011</t>
  </si>
  <si>
    <t>1040074</t>
  </si>
  <si>
    <t>Neon Speed Jump Rope 9'</t>
  </si>
  <si>
    <t>09.PE.0013</t>
  </si>
  <si>
    <t>86-024</t>
  </si>
  <si>
    <t>Tumbling Mats, Tumble Pro 2", 6'x12'</t>
  </si>
  <si>
    <t>09.PE.0014</t>
  </si>
  <si>
    <t>52-063</t>
  </si>
  <si>
    <t>Tennis Racquets, Junior, Set of 6, 21"</t>
  </si>
  <si>
    <t>09.PE.0015</t>
  </si>
  <si>
    <t>58-706</t>
  </si>
  <si>
    <t xml:space="preserve">Drive 'N Dunk Goals
</t>
  </si>
  <si>
    <t>09.PE.0016</t>
  </si>
  <si>
    <t>53-551</t>
  </si>
  <si>
    <t>Complete Broomball Pack</t>
  </si>
  <si>
    <t>09.PE.0017</t>
  </si>
  <si>
    <t>16-986</t>
  </si>
  <si>
    <t>Tabletop Tennis Packs    (32 player)</t>
  </si>
  <si>
    <t>09.PE.0018</t>
  </si>
  <si>
    <t>Palos Sports</t>
  </si>
  <si>
    <t>44005</t>
  </si>
  <si>
    <t>Electric Air Pump</t>
  </si>
  <si>
    <t>09.PE.0019</t>
  </si>
  <si>
    <t>143</t>
  </si>
  <si>
    <t>Throw Down Base Set</t>
  </si>
  <si>
    <t>09.PE.0020</t>
  </si>
  <si>
    <t>43-505</t>
  </si>
  <si>
    <t xml:space="preserve">Hula Hoops, 30", Set of 12
</t>
  </si>
  <si>
    <t>09.PE.0021</t>
  </si>
  <si>
    <t>12234</t>
  </si>
  <si>
    <t>Spot Marker Set</t>
  </si>
  <si>
    <t>09.PE.0022</t>
  </si>
  <si>
    <t>68-165</t>
  </si>
  <si>
    <t xml:space="preserve">Yoga Mat
</t>
  </si>
  <si>
    <t>09.PE.0024</t>
  </si>
  <si>
    <t>56-502</t>
  </si>
  <si>
    <t xml:space="preserve">Badminton Nets
</t>
  </si>
  <si>
    <t>09.PE.0027</t>
  </si>
  <si>
    <t>Dollamur</t>
  </si>
  <si>
    <t>Flexi-Connect + ACC-STRAP-BLK-10 + ACC-BAG-BLK-8</t>
  </si>
  <si>
    <t xml:space="preserve">Wrestling Mat w/Velcro and Straps
</t>
  </si>
  <si>
    <t>09.PE.0028</t>
  </si>
  <si>
    <t xml:space="preserve">Cheerleading Mat w/Velcro and Straps
</t>
  </si>
  <si>
    <t>09.PE.0029</t>
  </si>
  <si>
    <t>Pro-Bound Sports, LLC</t>
  </si>
  <si>
    <t>Pro-Bound Sports</t>
  </si>
  <si>
    <t>SCORE-PRO</t>
  </si>
  <si>
    <t xml:space="preserve">Scorer's table
</t>
  </si>
  <si>
    <t>09.PE.0030</t>
  </si>
  <si>
    <t>Hussey</t>
  </si>
  <si>
    <t>Clarin - 3400HD</t>
  </si>
  <si>
    <t xml:space="preserve">Team Chair
</t>
  </si>
  <si>
    <t>09.PE.0031</t>
  </si>
  <si>
    <t>Clarin - HT/S</t>
  </si>
  <si>
    <t xml:space="preserve">Hanging Cart
</t>
  </si>
  <si>
    <t>09.PE.0032</t>
  </si>
  <si>
    <t>Durabilt</t>
  </si>
  <si>
    <t>Grainger - 49H271</t>
  </si>
  <si>
    <t xml:space="preserve">Storage Tote, 27 Gallon
</t>
  </si>
  <si>
    <t>09.SC.0001</t>
  </si>
  <si>
    <t xml:space="preserve">Sargent-Welch/VWR </t>
  </si>
  <si>
    <t>Ward's Science</t>
  </si>
  <si>
    <t>470014-520</t>
  </si>
  <si>
    <t>Microscope, Compound Monocular, Advanced</t>
  </si>
  <si>
    <t>09.SC.0001A</t>
  </si>
  <si>
    <t>470014-528 - Advanced Dual View CL</t>
  </si>
  <si>
    <t>Microscope, Compound Advanced, Dual View</t>
  </si>
  <si>
    <t>09.SC.0002</t>
  </si>
  <si>
    <t>470016-038</t>
  </si>
  <si>
    <t>Microscope, Compound Monocular</t>
  </si>
  <si>
    <t>09.SC.0002A</t>
  </si>
  <si>
    <t>470014-514</t>
  </si>
  <si>
    <t>Microscope,HM STD. Dual View</t>
  </si>
  <si>
    <t>09.SC.0003</t>
  </si>
  <si>
    <t>470230-992, Moticam X3</t>
  </si>
  <si>
    <t>Microscope Camera, Digital - Alternate</t>
  </si>
  <si>
    <t>09.SC.0004</t>
  </si>
  <si>
    <t>470002-884</t>
  </si>
  <si>
    <t>Intermediate Dissection Kit</t>
  </si>
  <si>
    <t>09.SC.0005</t>
  </si>
  <si>
    <t>Sargent Welch</t>
  </si>
  <si>
    <t>470016-778</t>
  </si>
  <si>
    <t>Dissecting Pan w/Pad and Lid</t>
  </si>
  <si>
    <t>09.SC.0006</t>
  </si>
  <si>
    <t>470004-614</t>
  </si>
  <si>
    <t>Human Skeleton, Rod Mounted</t>
  </si>
  <si>
    <t>09.SC.0010</t>
  </si>
  <si>
    <t>470104-462 Pack</t>
  </si>
  <si>
    <t>Policeman Stirring Rod</t>
  </si>
  <si>
    <t>09.SC.0011</t>
  </si>
  <si>
    <t>Vernier</t>
  </si>
  <si>
    <t>LABQ2</t>
  </si>
  <si>
    <t>Lab Quest</t>
  </si>
  <si>
    <t>09.SC.0012</t>
  </si>
  <si>
    <t>MiniOne Systems</t>
  </si>
  <si>
    <t>M1010</t>
  </si>
  <si>
    <t>Gel Electrophoresis Kit of 10</t>
  </si>
  <si>
    <t>09.SC.0013</t>
  </si>
  <si>
    <t>Minipcr</t>
  </si>
  <si>
    <t>miniPCR mini8 thermal cycler</t>
  </si>
  <si>
    <t>Mini PCR Thermal Cycler, 5 Unit Bundle</t>
  </si>
  <si>
    <t>09.SC.0014</t>
  </si>
  <si>
    <t>O2-BTA</t>
  </si>
  <si>
    <t>O2 Gas Sensor</t>
  </si>
  <si>
    <t>09.SC.0014A</t>
  </si>
  <si>
    <t>CO2-BTA</t>
  </si>
  <si>
    <t>CO2 Gas Sensor</t>
  </si>
  <si>
    <t>09.SC.0014B</t>
  </si>
  <si>
    <t>ODO-BTA</t>
  </si>
  <si>
    <t>Dissolved Oxygen Probe</t>
  </si>
  <si>
    <t>09.SC.0014C</t>
  </si>
  <si>
    <t>FLO-BTA</t>
  </si>
  <si>
    <t>Flow Rate Sensor</t>
  </si>
  <si>
    <t>09.SC.0014D</t>
  </si>
  <si>
    <t>SMS-BTA</t>
  </si>
  <si>
    <t>Soil Moisture Sensor</t>
  </si>
  <si>
    <t>09.SC.0015</t>
  </si>
  <si>
    <t>M2032</t>
  </si>
  <si>
    <t>Centrifuge, Mini</t>
  </si>
  <si>
    <t>09.SC.0022</t>
  </si>
  <si>
    <t>Ohaus</t>
  </si>
  <si>
    <t>Navigator NV222</t>
  </si>
  <si>
    <t>Electronic Balance</t>
  </si>
  <si>
    <t>09.SC.0023</t>
  </si>
  <si>
    <t>470221-526</t>
  </si>
  <si>
    <t>Periodic Table</t>
  </si>
  <si>
    <t>09.SC.0031</t>
  </si>
  <si>
    <t>Flinn Scientific</t>
  </si>
  <si>
    <t>AP4418</t>
  </si>
  <si>
    <t>Variable Voltage Power Supply</t>
  </si>
  <si>
    <t>09.SC.0032</t>
  </si>
  <si>
    <t>AP6585</t>
  </si>
  <si>
    <t>Hand Generator</t>
  </si>
  <si>
    <t>09.SC.0033</t>
  </si>
  <si>
    <t>AP7828 + AP1425</t>
  </si>
  <si>
    <t>Simple Motor</t>
  </si>
  <si>
    <t>09.SC.0034</t>
  </si>
  <si>
    <t>AP4629</t>
  </si>
  <si>
    <t>Motor</t>
  </si>
  <si>
    <t>09.SC.0035</t>
  </si>
  <si>
    <t>470201-046</t>
  </si>
  <si>
    <t>Basic Electricity Kit</t>
  </si>
  <si>
    <t>09.SC.0036</t>
  </si>
  <si>
    <t>470007-672</t>
  </si>
  <si>
    <t>Hydro-Geology Stream Table w/ Cart</t>
  </si>
  <si>
    <t>09.SC.0037</t>
  </si>
  <si>
    <t>470200-164</t>
  </si>
  <si>
    <t>Introductory Molecular Model Set</t>
  </si>
  <si>
    <t>09.VT.0003</t>
  </si>
  <si>
    <t>VocTech</t>
  </si>
  <si>
    <t>Advanced Educational Technologies, LLC</t>
  </si>
  <si>
    <t>Makerbot</t>
  </si>
  <si>
    <t>Replicator +; 3D Printer Starter Bundle</t>
  </si>
  <si>
    <t>3D Printer2</t>
  </si>
  <si>
    <t>09.VT.0005</t>
  </si>
  <si>
    <t>ReDeTed</t>
  </si>
  <si>
    <t>ProtoCycler+</t>
  </si>
  <si>
    <t>Recycler - 3D Printer</t>
  </si>
  <si>
    <t>09.VT.0006</t>
  </si>
  <si>
    <t>Iconic</t>
  </si>
  <si>
    <t xml:space="preserve">I2015X </t>
  </si>
  <si>
    <t>CNC Machine</t>
  </si>
  <si>
    <t>09.VT.0007</t>
  </si>
  <si>
    <t>RDC Holdings LLC dba School Furnishings</t>
  </si>
  <si>
    <t>Glowforge, Inc.</t>
  </si>
  <si>
    <t>Glowforge Plus w/ Air Filter (no outside ventilation)</t>
  </si>
  <si>
    <t>Laser Cutter</t>
  </si>
  <si>
    <t>09.VT.0011</t>
  </si>
  <si>
    <t>Black &amp; Decker</t>
  </si>
  <si>
    <t xml:space="preserve">BDCDD12PK </t>
  </si>
  <si>
    <t>Drill Driver Kit, Cordless</t>
  </si>
  <si>
    <t>09.VT.0015</t>
  </si>
  <si>
    <t>Ridgid</t>
  </si>
  <si>
    <t>WD1680</t>
  </si>
  <si>
    <t>Shop Vac w/Blower</t>
  </si>
  <si>
    <t>09.VT.0017</t>
  </si>
  <si>
    <t>WEN</t>
  </si>
  <si>
    <t>6510T</t>
  </si>
  <si>
    <t>Rotary Sander</t>
  </si>
  <si>
    <t>09.VT.0018</t>
  </si>
  <si>
    <t>Hilti</t>
  </si>
  <si>
    <t xml:space="preserve"> 3590199</t>
  </si>
  <si>
    <t>Table Dust Collector</t>
  </si>
  <si>
    <t>09.VT.BS01</t>
  </si>
  <si>
    <t>JET</t>
  </si>
  <si>
    <t>708115K</t>
  </si>
  <si>
    <t>Band Saw, large</t>
  </si>
  <si>
    <t>09.VT.SB01</t>
  </si>
  <si>
    <t>Sentry Air Systems, Inc.</t>
  </si>
  <si>
    <t>SS-360-DSH</t>
  </si>
  <si>
    <t>Spray Booth, Ductless</t>
  </si>
  <si>
    <t>Media Technology</t>
  </si>
  <si>
    <t>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</si>
</sst>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6"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sz val="12"/>
      <color rgb="FFFF0000"/>
      <name val="Calibri"/>
      <family val="2"/>
      <scheme val="minor"/>
    </font>
    <font>
      <u val="double"/>
      <sz val="12"/>
      <color theme="1"/>
      <name val="Calibri"/>
      <family val="2"/>
      <scheme val="minor"/>
    </font>
    <font>
      <b/>
      <u/>
      <sz val="18"/>
      <color theme="1"/>
      <name val="Calibri"/>
      <family val="2"/>
      <scheme val="minor"/>
    </font>
    <font>
      <b/>
      <sz val="24"/>
      <color theme="0"/>
      <name val="Calibri"/>
      <family val="2"/>
      <scheme val="minor"/>
    </font>
    <font>
      <sz val="10"/>
      <color theme="1"/>
      <name val="Calibri"/>
      <family val="2"/>
      <scheme val="minor"/>
    </font>
    <font>
      <b/>
      <sz val="10"/>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3">
    <xf numFmtId="0" fontId="0" fillId="0" borderId="0"/>
    <xf numFmtId="0" fontId="11" fillId="0" borderId="0"/>
    <xf numFmtId="0" fontId="24" fillId="0" borderId="0"/>
  </cellStyleXfs>
  <cellXfs count="149">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9" fillId="0" borderId="0" xfId="0" applyFont="1"/>
    <xf numFmtId="0" fontId="9" fillId="11" borderId="23" xfId="0" applyFont="1" applyFill="1" applyBorder="1"/>
    <xf numFmtId="0" fontId="9" fillId="11" borderId="24" xfId="0" applyFont="1" applyFill="1" applyBorder="1"/>
    <xf numFmtId="0" fontId="9" fillId="0" borderId="23" xfId="0" applyFont="1" applyBorder="1"/>
    <xf numFmtId="0" fontId="9" fillId="0" borderId="24" xfId="0" applyFont="1" applyBorder="1"/>
    <xf numFmtId="0" fontId="9" fillId="0" borderId="25" xfId="0" applyFont="1" applyBorder="1"/>
    <xf numFmtId="0" fontId="9" fillId="11" borderId="25" xfId="0" applyFont="1" applyFill="1" applyBorder="1"/>
    <xf numFmtId="0" fontId="9" fillId="11" borderId="26" xfId="0" applyFont="1" applyFill="1" applyBorder="1"/>
    <xf numFmtId="0" fontId="9" fillId="11" borderId="0" xfId="0" applyFont="1" applyFill="1" applyBorder="1"/>
    <xf numFmtId="0" fontId="9" fillId="11" borderId="27" xfId="0" applyFont="1" applyFill="1" applyBorder="1"/>
    <xf numFmtId="0" fontId="12" fillId="10" borderId="0" xfId="0" applyFont="1" applyFill="1" applyBorder="1"/>
    <xf numFmtId="0" fontId="10" fillId="0" borderId="0" xfId="0" applyFont="1" applyBorder="1" applyAlignment="1">
      <alignment horizontal="left" vertical="top" wrapText="1"/>
    </xf>
    <xf numFmtId="0" fontId="12" fillId="10" borderId="0" xfId="0" applyFont="1" applyFill="1" applyBorder="1" applyAlignment="1">
      <alignment horizontal="center"/>
    </xf>
    <xf numFmtId="0" fontId="9" fillId="0" borderId="27" xfId="0" applyFont="1" applyBorder="1"/>
    <xf numFmtId="0" fontId="9" fillId="0" borderId="0" xfId="0" applyFont="1" applyBorder="1"/>
    <xf numFmtId="0" fontId="10" fillId="0" borderId="26" xfId="0" applyFont="1" applyBorder="1" applyAlignment="1">
      <alignment horizontal="left" vertical="top" wrapText="1"/>
    </xf>
    <xf numFmtId="0" fontId="17" fillId="7" borderId="0" xfId="0" applyFont="1" applyFill="1" applyBorder="1"/>
    <xf numFmtId="0" fontId="16" fillId="3" borderId="1" xfId="0" applyFont="1" applyFill="1" applyBorder="1" applyAlignment="1">
      <alignment horizontal="left" vertical="top" wrapText="1"/>
    </xf>
    <xf numFmtId="0" fontId="14" fillId="9" borderId="1" xfId="0" applyFont="1" applyFill="1" applyBorder="1" applyAlignment="1">
      <alignment horizontal="left" vertical="top" wrapText="1"/>
    </xf>
    <xf numFmtId="165" fontId="16" fillId="0" borderId="1" xfId="0" applyNumberFormat="1" applyFont="1" applyFill="1" applyBorder="1" applyAlignment="1">
      <alignment horizontal="right" vertical="top" wrapText="1"/>
    </xf>
    <xf numFmtId="0" fontId="18" fillId="4" borderId="15" xfId="0" applyFont="1" applyFill="1" applyBorder="1" applyAlignment="1">
      <alignment horizontal="left" vertical="top" wrapText="1"/>
    </xf>
    <xf numFmtId="164" fontId="16" fillId="0" borderId="1" xfId="0" applyNumberFormat="1" applyFont="1" applyBorder="1" applyAlignment="1">
      <alignment horizontal="right" vertical="top" wrapText="1"/>
    </xf>
    <xf numFmtId="165" fontId="16" fillId="0" borderId="14"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6" fillId="3" borderId="1" xfId="0" applyFont="1" applyFill="1" applyBorder="1" applyAlignment="1">
      <alignment horizontal="center" vertical="top" wrapText="1"/>
    </xf>
    <xf numFmtId="165" fontId="16" fillId="0" borderId="15" xfId="0" applyNumberFormat="1" applyFont="1" applyFill="1" applyBorder="1" applyAlignment="1">
      <alignment horizontal="left" vertical="top" wrapText="1"/>
    </xf>
    <xf numFmtId="164" fontId="14" fillId="2" borderId="5" xfId="0" applyNumberFormat="1" applyFont="1" applyFill="1" applyBorder="1" applyAlignment="1">
      <alignment horizontal="left" vertical="top" wrapText="1"/>
    </xf>
    <xf numFmtId="0" fontId="0" fillId="0" borderId="0" xfId="0" applyFont="1" applyBorder="1"/>
    <xf numFmtId="0" fontId="14" fillId="9" borderId="1" xfId="0" applyFont="1" applyFill="1" applyBorder="1" applyAlignment="1">
      <alignment vertical="top" wrapText="1"/>
    </xf>
    <xf numFmtId="164" fontId="16" fillId="0" borderId="1" xfId="0" applyNumberFormat="1" applyFont="1" applyBorder="1" applyAlignment="1">
      <alignment vertical="top" wrapText="1"/>
    </xf>
    <xf numFmtId="0" fontId="0" fillId="0" borderId="0" xfId="0" applyFont="1"/>
    <xf numFmtId="0" fontId="19" fillId="2" borderId="5" xfId="0" applyFont="1" applyFill="1" applyBorder="1" applyAlignment="1">
      <alignment vertical="center"/>
    </xf>
    <xf numFmtId="0" fontId="14" fillId="9" borderId="3" xfId="0" applyFont="1" applyFill="1" applyBorder="1" applyAlignment="1">
      <alignment vertical="top" wrapText="1"/>
    </xf>
    <xf numFmtId="164" fontId="16" fillId="0" borderId="3" xfId="0" applyNumberFormat="1" applyFont="1" applyBorder="1" applyAlignment="1">
      <alignment vertical="top" wrapText="1"/>
    </xf>
    <xf numFmtId="0" fontId="15" fillId="2" borderId="5" xfId="0" applyFont="1" applyFill="1" applyBorder="1" applyAlignment="1">
      <alignment vertical="center" wrapText="1"/>
    </xf>
    <xf numFmtId="164" fontId="16" fillId="0" borderId="6" xfId="0" applyNumberFormat="1" applyFont="1" applyFill="1" applyBorder="1" applyAlignment="1">
      <alignment horizontal="right" vertical="top" wrapText="1"/>
    </xf>
    <xf numFmtId="0" fontId="14" fillId="9" borderId="10" xfId="0" applyFont="1" applyFill="1" applyBorder="1" applyAlignment="1">
      <alignment horizontal="left" vertical="top" wrapText="1"/>
    </xf>
    <xf numFmtId="0" fontId="14" fillId="9" borderId="5" xfId="0" applyFont="1" applyFill="1" applyBorder="1" applyAlignment="1">
      <alignment horizontal="left" vertical="top" wrapText="1"/>
    </xf>
    <xf numFmtId="164" fontId="21" fillId="3" borderId="0" xfId="0" applyNumberFormat="1" applyFont="1" applyFill="1" applyBorder="1" applyAlignment="1">
      <alignment horizontal="right" vertical="top" wrapText="1"/>
    </xf>
    <xf numFmtId="0" fontId="14" fillId="9" borderId="28" xfId="0" applyFont="1" applyFill="1" applyBorder="1" applyAlignment="1">
      <alignment horizontal="left" vertical="top" wrapText="1"/>
    </xf>
    <xf numFmtId="0" fontId="14" fillId="9" borderId="8" xfId="0" applyFont="1" applyFill="1" applyBorder="1" applyAlignment="1">
      <alignment horizontal="left" vertical="top" wrapText="1"/>
    </xf>
    <xf numFmtId="0" fontId="14" fillId="9" borderId="3" xfId="0" applyFont="1" applyFill="1" applyBorder="1" applyAlignment="1">
      <alignment horizontal="left" vertical="top" wrapText="1"/>
    </xf>
    <xf numFmtId="0" fontId="14" fillId="9" borderId="11" xfId="0" applyFont="1" applyFill="1" applyBorder="1" applyAlignment="1">
      <alignment horizontal="left" vertical="top" wrapText="1"/>
    </xf>
    <xf numFmtId="164" fontId="0" fillId="0" borderId="0" xfId="0" applyNumberFormat="1"/>
    <xf numFmtId="0" fontId="24" fillId="0" borderId="0" xfId="2"/>
    <xf numFmtId="0" fontId="25" fillId="12" borderId="1" xfId="2" applyFont="1" applyFill="1" applyBorder="1" applyAlignment="1">
      <alignment horizontal="left" vertical="top"/>
    </xf>
    <xf numFmtId="0" fontId="25" fillId="12" borderId="1" xfId="2" applyFont="1" applyFill="1" applyBorder="1" applyAlignment="1">
      <alignment horizontal="left" vertical="top" wrapText="1"/>
    </xf>
    <xf numFmtId="1" fontId="25" fillId="12" borderId="1" xfId="2" applyNumberFormat="1" applyFont="1" applyFill="1" applyBorder="1" applyAlignment="1">
      <alignment horizontal="left" vertical="top"/>
    </xf>
    <xf numFmtId="164" fontId="25" fillId="12" borderId="1" xfId="2" applyNumberFormat="1" applyFont="1" applyFill="1" applyBorder="1" applyAlignment="1">
      <alignment horizontal="left" vertical="top"/>
    </xf>
    <xf numFmtId="0" fontId="24" fillId="0" borderId="0" xfId="2" applyAlignment="1">
      <alignment horizontal="left"/>
    </xf>
    <xf numFmtId="49" fontId="24" fillId="0" borderId="1" xfId="2" applyNumberFormat="1" applyBorder="1" applyAlignment="1">
      <alignment vertical="top"/>
    </xf>
    <xf numFmtId="49" fontId="24" fillId="0" borderId="1" xfId="2" applyNumberFormat="1" applyBorder="1" applyAlignment="1">
      <alignment vertical="top" wrapText="1"/>
    </xf>
    <xf numFmtId="1" fontId="24" fillId="0" borderId="1" xfId="2" applyNumberFormat="1" applyBorder="1" applyAlignment="1">
      <alignment vertical="top"/>
    </xf>
    <xf numFmtId="164" fontId="24" fillId="0" borderId="1" xfId="2" applyNumberFormat="1" applyBorder="1" applyAlignment="1">
      <alignment vertical="top"/>
    </xf>
    <xf numFmtId="0" fontId="24" fillId="0" borderId="1" xfId="2" applyBorder="1" applyAlignment="1">
      <alignment vertical="top"/>
    </xf>
    <xf numFmtId="0" fontId="24" fillId="0" borderId="1" xfId="2" applyBorder="1"/>
    <xf numFmtId="0" fontId="24" fillId="0" borderId="1" xfId="2" applyBorder="1" applyAlignment="1">
      <alignment wrapText="1"/>
    </xf>
    <xf numFmtId="164" fontId="24" fillId="0" borderId="0" xfId="2" applyNumberFormat="1"/>
    <xf numFmtId="164" fontId="24" fillId="0" borderId="0" xfId="2" applyNumberFormat="1" applyAlignment="1">
      <alignment vertical="top"/>
    </xf>
    <xf numFmtId="0" fontId="24" fillId="0" borderId="0" xfId="2" applyAlignment="1">
      <alignment wrapText="1"/>
    </xf>
    <xf numFmtId="1" fontId="24" fillId="0" borderId="0" xfId="2" applyNumberFormat="1"/>
    <xf numFmtId="0" fontId="24" fillId="0" borderId="0" xfId="2" applyAlignment="1">
      <alignment vertical="top"/>
    </xf>
    <xf numFmtId="0" fontId="25" fillId="13" borderId="1" xfId="2" applyFont="1" applyFill="1" applyBorder="1" applyAlignment="1">
      <alignment horizontal="left" vertical="top"/>
    </xf>
    <xf numFmtId="0" fontId="25" fillId="13" borderId="1" xfId="2" applyFont="1" applyFill="1" applyBorder="1" applyAlignment="1">
      <alignment horizontal="left" vertical="top" wrapText="1"/>
    </xf>
    <xf numFmtId="164" fontId="25" fillId="13" borderId="1" xfId="2" applyNumberFormat="1" applyFont="1" applyFill="1" applyBorder="1" applyAlignment="1">
      <alignment horizontal="left" vertical="top"/>
    </xf>
    <xf numFmtId="0" fontId="24" fillId="0" borderId="0" xfId="2" applyAlignment="1">
      <alignment horizontal="left" vertical="top"/>
    </xf>
    <xf numFmtId="0" fontId="24" fillId="0" borderId="1" xfId="2" applyBorder="1" applyAlignment="1">
      <alignment vertical="top" wrapText="1"/>
    </xf>
    <xf numFmtId="0" fontId="24" fillId="0" borderId="0" xfId="2" applyAlignment="1">
      <alignment vertical="top" wrapText="1"/>
    </xf>
    <xf numFmtId="164" fontId="16" fillId="3" borderId="8" xfId="0" applyNumberFormat="1" applyFont="1" applyFill="1" applyBorder="1" applyAlignment="1">
      <alignment horizontal="right" vertical="top" wrapText="1"/>
    </xf>
    <xf numFmtId="165" fontId="0" fillId="0" borderId="0" xfId="0" applyNumberFormat="1"/>
    <xf numFmtId="0" fontId="14" fillId="9" borderId="19" xfId="0" applyFont="1" applyFill="1" applyBorder="1" applyAlignment="1">
      <alignment horizontal="left" vertical="top" wrapText="1"/>
    </xf>
    <xf numFmtId="0" fontId="14" fillId="9" borderId="12" xfId="0" applyFont="1" applyFill="1" applyBorder="1" applyAlignment="1">
      <alignment horizontal="left" vertical="top" wrapText="1"/>
    </xf>
    <xf numFmtId="0" fontId="14" fillId="9" borderId="20" xfId="0" applyFont="1" applyFill="1" applyBorder="1" applyAlignment="1">
      <alignment horizontal="left" vertical="top" wrapText="1"/>
    </xf>
    <xf numFmtId="0" fontId="14" fillId="9" borderId="10" xfId="0" applyFont="1" applyFill="1" applyBorder="1" applyAlignment="1">
      <alignment horizontal="left" vertical="top" wrapText="1"/>
    </xf>
    <xf numFmtId="0" fontId="15" fillId="2" borderId="11" xfId="0" applyFont="1" applyFill="1" applyBorder="1" applyAlignment="1">
      <alignment vertical="center" wrapText="1"/>
    </xf>
    <xf numFmtId="0" fontId="15" fillId="2" borderId="28" xfId="0" applyFont="1" applyFill="1" applyBorder="1" applyAlignment="1">
      <alignment vertical="center" wrapText="1"/>
    </xf>
    <xf numFmtId="0" fontId="15" fillId="2" borderId="7" xfId="0" applyFont="1" applyFill="1" applyBorder="1" applyAlignment="1">
      <alignment vertical="center" wrapText="1"/>
    </xf>
    <xf numFmtId="0" fontId="14" fillId="9" borderId="9"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7" xfId="0" applyFont="1" applyFill="1" applyBorder="1" applyAlignment="1">
      <alignment horizontal="left" vertical="top" wrapText="1"/>
    </xf>
    <xf numFmtId="0" fontId="14" fillId="9" borderId="5" xfId="0" applyFont="1" applyFill="1" applyBorder="1" applyAlignment="1">
      <alignment horizontal="left" vertical="top" wrapText="1"/>
    </xf>
    <xf numFmtId="0" fontId="14" fillId="9" borderId="2" xfId="0" applyFont="1" applyFill="1" applyBorder="1" applyAlignment="1">
      <alignment horizontal="left" vertical="top" wrapText="1"/>
    </xf>
    <xf numFmtId="0" fontId="14" fillId="9" borderId="4" xfId="0" applyFont="1" applyFill="1" applyBorder="1" applyAlignment="1">
      <alignment horizontal="left" vertical="top" wrapText="1"/>
    </xf>
    <xf numFmtId="17" fontId="16" fillId="3" borderId="8" xfId="0" quotePrefix="1"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4" fillId="9" borderId="22" xfId="0" applyFont="1" applyFill="1" applyBorder="1" applyAlignment="1">
      <alignment horizontal="left" vertical="top" wrapText="1"/>
    </xf>
    <xf numFmtId="0" fontId="14" fillId="9" borderId="29" xfId="0" applyFont="1" applyFill="1" applyBorder="1" applyAlignment="1">
      <alignment horizontal="left" vertical="top" wrapText="1"/>
    </xf>
    <xf numFmtId="17" fontId="16" fillId="3" borderId="9" xfId="0" quotePrefix="1"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1" fillId="3" borderId="13" xfId="0" applyNumberFormat="1" applyFont="1" applyFill="1" applyBorder="1" applyAlignment="1">
      <alignment horizontal="right" vertical="top" wrapText="1"/>
    </xf>
    <xf numFmtId="164" fontId="21" fillId="3" borderId="0" xfId="0" applyNumberFormat="1" applyFont="1" applyFill="1" applyBorder="1" applyAlignment="1">
      <alignment horizontal="right" vertical="top" wrapText="1"/>
    </xf>
    <xf numFmtId="164" fontId="20" fillId="3" borderId="9" xfId="0" applyNumberFormat="1" applyFont="1" applyFill="1" applyBorder="1" applyAlignment="1">
      <alignment horizontal="center" vertical="top" wrapText="1"/>
    </xf>
    <xf numFmtId="164" fontId="20" fillId="3" borderId="28" xfId="0" applyNumberFormat="1" applyFont="1" applyFill="1" applyBorder="1" applyAlignment="1">
      <alignment horizontal="center" vertical="top" wrapText="1"/>
    </xf>
    <xf numFmtId="164" fontId="20" fillId="3" borderId="7" xfId="0" applyNumberFormat="1" applyFont="1" applyFill="1" applyBorder="1" applyAlignment="1">
      <alignment horizontal="center" vertical="top" wrapText="1"/>
    </xf>
    <xf numFmtId="0" fontId="18" fillId="4" borderId="3" xfId="0" applyFont="1" applyFill="1" applyBorder="1" applyAlignment="1">
      <alignment horizontal="left" vertical="top" wrapText="1"/>
    </xf>
    <xf numFmtId="0" fontId="18" fillId="4" borderId="2" xfId="0" applyFont="1" applyFill="1" applyBorder="1" applyAlignment="1">
      <alignment horizontal="left" vertical="top" wrapText="1"/>
    </xf>
    <xf numFmtId="0" fontId="14" fillId="9" borderId="28" xfId="0" applyFont="1" applyFill="1" applyBorder="1" applyAlignment="1">
      <alignment horizontal="left" vertical="top" wrapText="1"/>
    </xf>
    <xf numFmtId="0" fontId="14" fillId="9"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3" fillId="8" borderId="33" xfId="0" applyFont="1" applyFill="1" applyBorder="1" applyAlignment="1">
      <alignment horizontal="center" vertical="center"/>
    </xf>
    <xf numFmtId="0" fontId="23" fillId="8" borderId="30" xfId="0" applyFont="1" applyFill="1" applyBorder="1" applyAlignment="1">
      <alignment horizontal="center" vertical="center"/>
    </xf>
    <xf numFmtId="0" fontId="18" fillId="4" borderId="34"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10" xfId="0" applyFont="1" applyFill="1" applyBorder="1" applyAlignment="1">
      <alignment horizontal="left" vertical="top" wrapText="1"/>
    </xf>
    <xf numFmtId="0" fontId="19" fillId="2" borderId="11" xfId="0" applyFont="1" applyFill="1" applyBorder="1" applyAlignment="1">
      <alignment vertical="center"/>
    </xf>
    <xf numFmtId="0" fontId="19" fillId="2" borderId="29" xfId="0" applyFont="1" applyFill="1" applyBorder="1" applyAlignment="1">
      <alignment vertical="center"/>
    </xf>
    <xf numFmtId="0" fontId="19" fillId="2" borderId="10" xfId="0" applyFont="1" applyFill="1" applyBorder="1" applyAlignment="1">
      <alignment vertical="center"/>
    </xf>
    <xf numFmtId="0" fontId="14" fillId="9" borderId="18" xfId="0" applyFont="1" applyFill="1" applyBorder="1" applyAlignment="1">
      <alignment horizontal="left" vertical="top" wrapText="1"/>
    </xf>
    <xf numFmtId="0" fontId="14" fillId="9"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4" fillId="9" borderId="8" xfId="0" applyFont="1" applyFill="1" applyBorder="1" applyAlignment="1">
      <alignment horizontal="left" vertical="top" wrapText="1"/>
    </xf>
    <xf numFmtId="0" fontId="14" fillId="9" borderId="3" xfId="0" applyFont="1" applyFill="1" applyBorder="1" applyAlignment="1">
      <alignment horizontal="left" vertical="top" wrapText="1"/>
    </xf>
    <xf numFmtId="0" fontId="19" fillId="2" borderId="28" xfId="0" applyFont="1" applyFill="1" applyBorder="1" applyAlignment="1">
      <alignment vertical="center"/>
    </xf>
    <xf numFmtId="0" fontId="19" fillId="2" borderId="7" xfId="0" applyFont="1" applyFill="1" applyBorder="1" applyAlignment="1">
      <alignment vertical="center"/>
    </xf>
    <xf numFmtId="49" fontId="16" fillId="3" borderId="8" xfId="0" applyNumberFormat="1" applyFont="1" applyFill="1" applyBorder="1" applyAlignment="1">
      <alignment horizontal="center" vertical="top" wrapText="1"/>
    </xf>
    <xf numFmtId="49" fontId="16" fillId="3" borderId="3" xfId="0" applyNumberFormat="1" applyFont="1" applyFill="1" applyBorder="1" applyAlignment="1">
      <alignment horizontal="center" vertical="top" wrapText="1"/>
    </xf>
    <xf numFmtId="0" fontId="14" fillId="9"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3" fillId="5" borderId="31" xfId="1" applyFont="1" applyFill="1" applyBorder="1" applyAlignment="1">
      <alignment vertical="top" wrapText="1"/>
    </xf>
    <xf numFmtId="0" fontId="13" fillId="5" borderId="32" xfId="1" applyFont="1" applyFill="1" applyBorder="1" applyAlignment="1">
      <alignment vertical="top" wrapText="1"/>
    </xf>
    <xf numFmtId="0" fontId="13" fillId="6" borderId="5" xfId="1" applyFont="1" applyFill="1" applyBorder="1" applyAlignment="1">
      <alignment vertical="top" wrapText="1"/>
    </xf>
  </cellXfs>
  <cellStyles count="3">
    <cellStyle name="Normal" xfId="0" builtinId="0"/>
    <cellStyle name="Normal 2" xfId="1" xr:uid="{C55883DF-BAE1-4CB0-8DD2-05A40584CD72}"/>
    <cellStyle name="Normal 3" xfId="2" xr:uid="{19813005-E6C6-4884-AFF6-FCBC69AB2FEF}"/>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opLeftCell="A13" zoomScale="85" zoomScaleNormal="85" workbookViewId="0">
      <selection activeCell="L1" sqref="L1"/>
    </sheetView>
  </sheetViews>
  <sheetFormatPr defaultColWidth="22" defaultRowHeight="202.5" customHeight="1" x14ac:dyDescent="0.25"/>
  <cols>
    <col min="1" max="1" width="22" style="16"/>
    <col min="14" max="14" width="20.5703125" customWidth="1"/>
    <col min="15" max="15" width="14.5703125" hidden="1" customWidth="1"/>
    <col min="16" max="16" width="1.28515625" hidden="1" customWidth="1"/>
  </cols>
  <sheetData>
    <row r="1" spans="1:1" s="12" customFormat="1" ht="409.5" customHeight="1" x14ac:dyDescent="0.25">
      <c r="A1" s="15"/>
    </row>
    <row r="2" spans="1:1" ht="347.25" customHeight="1" x14ac:dyDescent="0.2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21" activePane="bottomLeft" state="frozen"/>
      <selection pane="bottomLeft" activeCell="G26" sqref="G26"/>
    </sheetView>
  </sheetViews>
  <sheetFormatPr defaultRowHeight="15" x14ac:dyDescent="0.25"/>
  <cols>
    <col min="1" max="1" width="18" customWidth="1"/>
    <col min="2" max="2" width="18.7109375" customWidth="1"/>
    <col min="3" max="3" width="20.85546875" customWidth="1"/>
    <col min="4" max="4" width="30.28515625" customWidth="1"/>
    <col min="5" max="5" width="1.7109375" customWidth="1"/>
    <col min="6" max="6" width="30.5703125" customWidth="1"/>
    <col min="7" max="7" width="17.85546875" customWidth="1"/>
    <col min="8" max="8" width="1.7109375" customWidth="1"/>
    <col min="9" max="9" width="22.7109375" customWidth="1"/>
    <col min="10" max="10" width="20.5703125"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47.42578125" customWidth="1"/>
    <col min="19" max="19" width="23.7109375" customWidth="1"/>
  </cols>
  <sheetData>
    <row r="1" spans="1:19 16328:16367" ht="66.75" customHeight="1" thickBot="1" x14ac:dyDescent="0.5">
      <c r="A1" s="18"/>
      <c r="B1" s="124" t="s">
        <v>0</v>
      </c>
      <c r="C1" s="125"/>
      <c r="D1" s="125"/>
      <c r="E1" s="125"/>
      <c r="F1" s="125"/>
      <c r="G1" s="125"/>
      <c r="H1" s="125"/>
      <c r="I1" s="125"/>
      <c r="J1" s="125"/>
      <c r="K1" s="125"/>
      <c r="L1" s="125"/>
      <c r="M1" s="125"/>
      <c r="N1" s="125"/>
      <c r="O1" s="125"/>
      <c r="P1" s="125"/>
      <c r="Q1" s="37"/>
      <c r="R1" s="20"/>
      <c r="S1" s="10"/>
    </row>
    <row r="2" spans="1:19 16328:16367" ht="57" customHeight="1" thickTop="1" x14ac:dyDescent="0.25">
      <c r="B2" s="126" t="s">
        <v>125</v>
      </c>
      <c r="C2" s="118"/>
      <c r="D2" s="118"/>
      <c r="E2" s="129"/>
      <c r="F2" s="118" t="s">
        <v>126</v>
      </c>
      <c r="G2" s="118"/>
      <c r="H2" s="129"/>
      <c r="I2" s="127" t="s">
        <v>127</v>
      </c>
      <c r="J2" s="128"/>
      <c r="K2" s="97"/>
      <c r="L2" s="118" t="s">
        <v>128</v>
      </c>
      <c r="M2" s="118"/>
      <c r="N2" s="118"/>
      <c r="O2" s="118"/>
      <c r="P2" s="118"/>
      <c r="Q2" s="119"/>
      <c r="R2" s="19"/>
    </row>
    <row r="3" spans="1:19 16328:16367" ht="44.25" customHeight="1" x14ac:dyDescent="0.25">
      <c r="B3" s="132" t="s">
        <v>1</v>
      </c>
      <c r="C3" s="133"/>
      <c r="D3" s="38" t="s">
        <v>131</v>
      </c>
      <c r="E3" s="129"/>
      <c r="F3" s="136" t="s">
        <v>2</v>
      </c>
      <c r="G3" s="134">
        <v>1807781.9200000002</v>
      </c>
      <c r="H3" s="129"/>
      <c r="I3" s="39" t="s">
        <v>3</v>
      </c>
      <c r="J3" s="58">
        <v>9306.3700000000008</v>
      </c>
      <c r="K3" s="97"/>
      <c r="L3" s="104" t="s">
        <v>4</v>
      </c>
      <c r="M3" s="105"/>
      <c r="N3" s="105"/>
      <c r="O3" s="105"/>
      <c r="P3" s="40">
        <v>19053.71</v>
      </c>
      <c r="Q3" s="41"/>
    </row>
    <row r="4" spans="1:19 16328:16367" ht="42" customHeight="1" x14ac:dyDescent="0.25">
      <c r="B4" s="132" t="s">
        <v>5</v>
      </c>
      <c r="C4" s="133"/>
      <c r="D4" s="38" t="s">
        <v>132</v>
      </c>
      <c r="E4" s="129"/>
      <c r="F4" s="137"/>
      <c r="G4" s="135"/>
      <c r="H4" s="129"/>
      <c r="I4" s="63" t="s">
        <v>6</v>
      </c>
      <c r="J4" s="42"/>
      <c r="K4" s="97"/>
      <c r="L4" s="100" t="s">
        <v>7</v>
      </c>
      <c r="M4" s="101"/>
      <c r="N4" s="101"/>
      <c r="O4" s="94"/>
      <c r="P4" s="122">
        <v>28785</v>
      </c>
      <c r="Q4" s="43"/>
      <c r="R4" s="19"/>
    </row>
    <row r="5" spans="1:19 16328:16367" ht="32.25" customHeight="1" x14ac:dyDescent="0.25">
      <c r="B5" s="93" t="s">
        <v>8</v>
      </c>
      <c r="C5" s="94"/>
      <c r="D5" s="140" t="s">
        <v>133</v>
      </c>
      <c r="E5" s="129"/>
      <c r="F5" s="63" t="s">
        <v>9</v>
      </c>
      <c r="G5" s="91">
        <v>447472.34</v>
      </c>
      <c r="H5" s="129"/>
      <c r="I5" s="63" t="s">
        <v>10</v>
      </c>
      <c r="J5" s="42">
        <v>13547.2</v>
      </c>
      <c r="K5" s="97"/>
      <c r="L5" s="102"/>
      <c r="M5" s="103"/>
      <c r="N5" s="103"/>
      <c r="O5" s="96"/>
      <c r="P5" s="123"/>
      <c r="Q5" s="44"/>
    </row>
    <row r="6" spans="1:19 16328:16367" ht="32.25" customHeight="1" x14ac:dyDescent="0.25">
      <c r="B6" s="95"/>
      <c r="C6" s="96"/>
      <c r="D6" s="141"/>
      <c r="E6" s="129"/>
      <c r="F6" s="64"/>
      <c r="G6" s="45"/>
      <c r="H6" s="129"/>
      <c r="I6" s="63" t="s">
        <v>11</v>
      </c>
      <c r="J6" s="42">
        <v>55311.64</v>
      </c>
      <c r="K6" s="97"/>
      <c r="L6" s="100" t="s">
        <v>12</v>
      </c>
      <c r="M6" s="101"/>
      <c r="N6" s="101"/>
      <c r="O6" s="94"/>
      <c r="P6" s="122">
        <v>13716</v>
      </c>
      <c r="Q6" s="46"/>
    </row>
    <row r="7" spans="1:19 16328:16367" ht="43.5" customHeight="1" x14ac:dyDescent="0.25">
      <c r="B7" s="132" t="s">
        <v>13</v>
      </c>
      <c r="C7" s="133"/>
      <c r="D7" s="47">
        <v>1360</v>
      </c>
      <c r="E7" s="129"/>
      <c r="F7" s="65" t="s">
        <v>14</v>
      </c>
      <c r="G7" s="115">
        <v>82846.63</v>
      </c>
      <c r="H7" s="129"/>
      <c r="I7" s="39" t="s">
        <v>15</v>
      </c>
      <c r="J7" s="42">
        <v>25476.5</v>
      </c>
      <c r="K7" s="97"/>
      <c r="L7" s="120"/>
      <c r="M7" s="121"/>
      <c r="N7" s="121"/>
      <c r="O7" s="109"/>
      <c r="P7" s="123"/>
      <c r="Q7" s="48"/>
    </row>
    <row r="8" spans="1:19 16328:16367" ht="37.5" customHeight="1" x14ac:dyDescent="0.25">
      <c r="B8" s="93" t="s">
        <v>16</v>
      </c>
      <c r="C8" s="94"/>
      <c r="D8" s="106" t="s">
        <v>129</v>
      </c>
      <c r="E8" s="129"/>
      <c r="F8" s="65"/>
      <c r="G8" s="116"/>
      <c r="H8" s="129"/>
      <c r="I8" s="39" t="s">
        <v>17</v>
      </c>
      <c r="J8" s="42">
        <v>21512.799999999999</v>
      </c>
      <c r="K8" s="97"/>
      <c r="L8" s="100" t="s">
        <v>18</v>
      </c>
      <c r="M8" s="60"/>
      <c r="N8" s="60"/>
      <c r="O8" s="59"/>
      <c r="P8" s="122">
        <v>71735</v>
      </c>
      <c r="Q8" s="44"/>
    </row>
    <row r="9" spans="1:19 16328:16367" ht="56.25" customHeight="1" x14ac:dyDescent="0.25">
      <c r="B9" s="95"/>
      <c r="C9" s="96"/>
      <c r="D9" s="107"/>
      <c r="E9" s="129"/>
      <c r="F9" s="62"/>
      <c r="G9" s="117"/>
      <c r="H9" s="130"/>
      <c r="I9" s="39" t="s">
        <v>19</v>
      </c>
      <c r="J9" s="42">
        <v>70191.48</v>
      </c>
      <c r="K9" s="97"/>
      <c r="L9" s="102"/>
      <c r="M9" s="49"/>
      <c r="N9" s="49"/>
      <c r="O9" s="49"/>
      <c r="P9" s="123"/>
      <c r="Q9" s="44"/>
    </row>
    <row r="10" spans="1:19 16328:16367" ht="37.5" customHeight="1" x14ac:dyDescent="0.25">
      <c r="B10" s="93" t="s">
        <v>20</v>
      </c>
      <c r="C10" s="94"/>
      <c r="D10" s="110" t="s">
        <v>130</v>
      </c>
      <c r="E10" s="138"/>
      <c r="F10" s="136" t="s">
        <v>21</v>
      </c>
      <c r="G10" s="113">
        <f>SUM(G3:G9)</f>
        <v>2338100.89</v>
      </c>
      <c r="H10" s="130"/>
      <c r="I10" s="39" t="s">
        <v>22</v>
      </c>
      <c r="J10" s="42">
        <v>29964.959999999999</v>
      </c>
      <c r="K10" s="98"/>
      <c r="L10" s="136" t="s">
        <v>23</v>
      </c>
      <c r="M10" s="50"/>
      <c r="N10" s="50"/>
      <c r="O10" s="50"/>
      <c r="P10" s="143">
        <v>14130</v>
      </c>
      <c r="Q10" s="46"/>
    </row>
    <row r="11" spans="1:19 16328:16367" ht="44.25" customHeight="1" x14ac:dyDescent="0.25">
      <c r="B11" s="108"/>
      <c r="C11" s="109"/>
      <c r="D11" s="111"/>
      <c r="E11" s="139"/>
      <c r="F11" s="142"/>
      <c r="G11" s="114"/>
      <c r="H11" s="131"/>
      <c r="I11" s="51" t="s">
        <v>24</v>
      </c>
      <c r="J11" s="52">
        <v>134632.13</v>
      </c>
      <c r="K11" s="99"/>
      <c r="L11" s="142"/>
      <c r="M11" s="53"/>
      <c r="N11" s="53"/>
      <c r="O11" s="53"/>
      <c r="P11" s="144"/>
      <c r="Q11" s="43"/>
    </row>
    <row r="12" spans="1:19 16328:16367" ht="44.25" customHeight="1" x14ac:dyDescent="0.25">
      <c r="B12" s="95"/>
      <c r="C12" s="96"/>
      <c r="D12" s="112"/>
      <c r="E12" s="54"/>
      <c r="F12" s="137"/>
      <c r="G12" s="61"/>
      <c r="H12" s="54"/>
      <c r="I12" s="55" t="s">
        <v>25</v>
      </c>
      <c r="J12" s="56">
        <v>112917.01</v>
      </c>
      <c r="K12" s="57"/>
      <c r="L12" s="137"/>
      <c r="M12" s="53"/>
      <c r="N12" s="53"/>
      <c r="O12" s="53"/>
      <c r="P12" s="145"/>
      <c r="Q12" s="43"/>
    </row>
    <row r="13" spans="1:19 16328:16367" s="10" customFormat="1" ht="8.25" customHeight="1" x14ac:dyDescent="0.25">
      <c r="B13" s="13"/>
      <c r="C13" s="13"/>
      <c r="D13" s="13"/>
      <c r="E13" s="13"/>
      <c r="F13" s="13"/>
      <c r="G13" s="14"/>
      <c r="H13" s="13"/>
      <c r="I13" s="13"/>
      <c r="J13" s="13"/>
      <c r="K13" s="13"/>
      <c r="L13" s="14"/>
      <c r="M13"/>
      <c r="N13"/>
      <c r="O13"/>
      <c r="P13" s="14"/>
      <c r="Q13" s="17"/>
      <c r="R13" s="11"/>
      <c r="S13" s="11"/>
    </row>
    <row r="14" spans="1:19 16328:16367" s="9" customFormat="1" ht="0.75" customHeight="1" x14ac:dyDescent="0.25">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2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25">
      <c r="J16" s="66"/>
      <c r="XEH16" s="10"/>
    </row>
    <row r="17" spans="7:16 16362:16362" x14ac:dyDescent="0.25">
      <c r="I17" s="66"/>
      <c r="P17" s="92"/>
      <c r="XEH17" s="10"/>
    </row>
    <row r="18" spans="7:16 16362:16362" x14ac:dyDescent="0.25">
      <c r="G18" s="66"/>
      <c r="I18" s="66"/>
    </row>
    <row r="22" spans="7:16 16362:16362" x14ac:dyDescent="0.25">
      <c r="J22" s="66"/>
    </row>
    <row r="23" spans="7:16 16362:16362" x14ac:dyDescent="0.25">
      <c r="I23" s="9"/>
    </row>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6" ht="18" customHeight="1" x14ac:dyDescent="0.25"/>
    <row r="47" ht="18" customHeight="1" x14ac:dyDescent="0.25"/>
    <row r="48" ht="18" customHeight="1" x14ac:dyDescent="0.25"/>
    <row r="49" ht="18" customHeight="1" x14ac:dyDescent="0.25"/>
    <row r="50" ht="18" customHeight="1" x14ac:dyDescent="0.25"/>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5" x14ac:dyDescent="0.25"/>
  <cols>
    <col min="6" max="6" width="10.140625" bestFit="1" customWidth="1"/>
  </cols>
  <sheetData>
    <row r="3" spans="4:6" x14ac:dyDescent="0.25">
      <c r="D3" s="21" t="s">
        <v>27</v>
      </c>
      <c r="E3" s="21" t="s">
        <v>28</v>
      </c>
      <c r="F3" s="21" t="s">
        <v>29</v>
      </c>
    </row>
    <row r="4" spans="4:6" x14ac:dyDescent="0.25">
      <c r="D4" s="21" t="s">
        <v>30</v>
      </c>
      <c r="E4" s="21" t="s">
        <v>31</v>
      </c>
      <c r="F4" s="21" t="e">
        <f>SUMIFS(#REF!,#REF!,"Admin",#REF!,"Desks")</f>
        <v>#REF!</v>
      </c>
    </row>
    <row r="5" spans="4:6" x14ac:dyDescent="0.25">
      <c r="D5" s="21" t="s">
        <v>30</v>
      </c>
      <c r="E5" s="21" t="s">
        <v>32</v>
      </c>
      <c r="F5" s="21" t="e">
        <f>SUMIFS(#REF!,#REF!,"Admin",#REF!,"Tables")</f>
        <v>#REF!</v>
      </c>
    </row>
    <row r="6" spans="4:6" x14ac:dyDescent="0.25">
      <c r="D6" s="21" t="s">
        <v>30</v>
      </c>
      <c r="E6" s="21" t="s">
        <v>33</v>
      </c>
      <c r="F6" s="21" t="e">
        <f>SUMIFS(#REF!,#REF!,"Admin",#REF!,"Side Chairs")</f>
        <v>#REF!</v>
      </c>
    </row>
    <row r="7" spans="4:6" x14ac:dyDescent="0.25">
      <c r="D7" s="21" t="s">
        <v>30</v>
      </c>
      <c r="E7" s="21" t="s">
        <v>34</v>
      </c>
      <c r="F7" s="21" t="e">
        <f>SUMIFS(#REF!,#REF!,"Admin",#REF!,"Task Chairs")</f>
        <v>#REF!</v>
      </c>
    </row>
    <row r="8" spans="4:6" x14ac:dyDescent="0.25">
      <c r="D8" s="21" t="s">
        <v>30</v>
      </c>
      <c r="E8" s="21" t="s">
        <v>35</v>
      </c>
      <c r="F8" s="21" t="e">
        <f>SUMIFS(#REF!,#REF!,"Admin",#REF!,"Conference Table")</f>
        <v>#REF!</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A645-75CC-4A84-B523-6E2796D6415D}">
  <sheetPr filterMode="1"/>
  <dimension ref="A1:P176"/>
  <sheetViews>
    <sheetView tabSelected="1" workbookViewId="0">
      <selection activeCell="L140" sqref="L69:L140"/>
    </sheetView>
  </sheetViews>
  <sheetFormatPr defaultColWidth="21.7109375" defaultRowHeight="12.75" x14ac:dyDescent="0.2"/>
  <cols>
    <col min="1" max="1" width="11.7109375" style="67" customWidth="1"/>
    <col min="2" max="2" width="19.7109375" style="67" customWidth="1"/>
    <col min="3" max="3" width="8.5703125" style="67" customWidth="1"/>
    <col min="4" max="4" width="19.7109375" style="82" customWidth="1"/>
    <col min="5" max="5" width="14.28515625" style="67" customWidth="1"/>
    <col min="6" max="6" width="21.7109375" style="82"/>
    <col min="7" max="7" width="26.28515625" style="82" customWidth="1"/>
    <col min="8" max="9" width="21.7109375" style="82"/>
    <col min="10" max="10" width="5.85546875" style="83" customWidth="1"/>
    <col min="11" max="11" width="13.85546875" style="80" customWidth="1"/>
    <col min="12" max="12" width="14.28515625" style="84" customWidth="1"/>
    <col min="13" max="16384" width="21.7109375" style="67"/>
  </cols>
  <sheetData>
    <row r="1" spans="1:16" ht="50.25" customHeight="1" thickBot="1" x14ac:dyDescent="0.25">
      <c r="A1" s="146" t="s">
        <v>26</v>
      </c>
      <c r="B1" s="147"/>
      <c r="C1" s="147"/>
      <c r="D1" s="147"/>
      <c r="E1" s="147"/>
      <c r="F1" s="147"/>
      <c r="G1" s="147"/>
      <c r="H1" s="147"/>
      <c r="I1" s="147"/>
      <c r="J1" s="147"/>
      <c r="K1" s="147"/>
      <c r="L1" s="147"/>
      <c r="M1" s="147"/>
      <c r="N1" s="147"/>
      <c r="O1" s="147"/>
      <c r="P1" s="147"/>
    </row>
    <row r="2" spans="1:16" s="72" customFormat="1" ht="13.5" thickTop="1" x14ac:dyDescent="0.2">
      <c r="A2" s="68" t="s">
        <v>134</v>
      </c>
      <c r="B2" s="68" t="s">
        <v>135</v>
      </c>
      <c r="C2" s="68" t="s">
        <v>136</v>
      </c>
      <c r="D2" s="69" t="s">
        <v>137</v>
      </c>
      <c r="E2" s="68" t="s">
        <v>138</v>
      </c>
      <c r="F2" s="69" t="s">
        <v>139</v>
      </c>
      <c r="G2" s="69" t="s">
        <v>140</v>
      </c>
      <c r="H2" s="69" t="s">
        <v>141</v>
      </c>
      <c r="I2" s="69" t="s">
        <v>142</v>
      </c>
      <c r="J2" s="70" t="s">
        <v>143</v>
      </c>
      <c r="K2" s="71" t="s">
        <v>144</v>
      </c>
      <c r="L2" s="68" t="s">
        <v>145</v>
      </c>
      <c r="M2" s="68" t="s">
        <v>146</v>
      </c>
    </row>
    <row r="3" spans="1:16" ht="25.5" hidden="1" x14ac:dyDescent="0.2">
      <c r="A3" s="73" t="s">
        <v>147</v>
      </c>
      <c r="B3" s="73" t="s">
        <v>148</v>
      </c>
      <c r="C3" s="73" t="s">
        <v>65</v>
      </c>
      <c r="D3" s="74" t="s">
        <v>149</v>
      </c>
      <c r="E3" s="73" t="s">
        <v>150</v>
      </c>
      <c r="F3" s="74" t="s">
        <v>151</v>
      </c>
      <c r="G3" s="74" t="s">
        <v>152</v>
      </c>
      <c r="H3" s="74" t="s">
        <v>153</v>
      </c>
      <c r="I3" s="74" t="s">
        <v>154</v>
      </c>
      <c r="J3" s="75">
        <v>7</v>
      </c>
      <c r="K3" s="76">
        <v>218.98</v>
      </c>
      <c r="L3" s="76">
        <f>J3*K3</f>
        <v>1532.86</v>
      </c>
      <c r="M3" s="77" t="s">
        <v>155</v>
      </c>
    </row>
    <row r="4" spans="1:16" ht="38.25" hidden="1" x14ac:dyDescent="0.2">
      <c r="A4" s="73" t="s">
        <v>156</v>
      </c>
      <c r="B4" s="73" t="s">
        <v>148</v>
      </c>
      <c r="C4" s="73" t="s">
        <v>65</v>
      </c>
      <c r="D4" s="74" t="s">
        <v>157</v>
      </c>
      <c r="E4" s="73" t="s">
        <v>158</v>
      </c>
      <c r="F4" s="74" t="s">
        <v>159</v>
      </c>
      <c r="G4" s="74" t="s">
        <v>160</v>
      </c>
      <c r="H4" s="74" t="s">
        <v>161</v>
      </c>
      <c r="I4" s="74" t="s">
        <v>162</v>
      </c>
      <c r="J4" s="75">
        <v>2189</v>
      </c>
      <c r="K4" s="76">
        <v>91</v>
      </c>
      <c r="L4" s="76">
        <f t="shared" ref="L4:L67" si="0">J4*K4</f>
        <v>199199</v>
      </c>
      <c r="M4" s="77" t="s">
        <v>155</v>
      </c>
    </row>
    <row r="5" spans="1:16" ht="38.25" hidden="1" x14ac:dyDescent="0.2">
      <c r="A5" s="73" t="s">
        <v>163</v>
      </c>
      <c r="B5" s="73" t="s">
        <v>164</v>
      </c>
      <c r="C5" s="73" t="s">
        <v>65</v>
      </c>
      <c r="D5" s="74" t="s">
        <v>157</v>
      </c>
      <c r="E5" s="73" t="s">
        <v>158</v>
      </c>
      <c r="F5" s="74" t="s">
        <v>165</v>
      </c>
      <c r="G5" s="74" t="s">
        <v>166</v>
      </c>
      <c r="H5" s="74" t="s">
        <v>167</v>
      </c>
      <c r="I5" s="74" t="s">
        <v>168</v>
      </c>
      <c r="J5" s="75">
        <v>46</v>
      </c>
      <c r="K5" s="76">
        <v>145</v>
      </c>
      <c r="L5" s="76">
        <f t="shared" si="0"/>
        <v>6670</v>
      </c>
      <c r="M5" s="77" t="s">
        <v>155</v>
      </c>
    </row>
    <row r="6" spans="1:16" ht="38.25" hidden="1" x14ac:dyDescent="0.2">
      <c r="A6" s="73" t="s">
        <v>169</v>
      </c>
      <c r="B6" s="73" t="s">
        <v>148</v>
      </c>
      <c r="C6" s="73" t="s">
        <v>65</v>
      </c>
      <c r="D6" s="74" t="s">
        <v>157</v>
      </c>
      <c r="E6" s="73" t="s">
        <v>158</v>
      </c>
      <c r="F6" s="74" t="s">
        <v>165</v>
      </c>
      <c r="G6" s="74" t="s">
        <v>170</v>
      </c>
      <c r="H6" s="74" t="s">
        <v>167</v>
      </c>
      <c r="I6" s="74" t="s">
        <v>168</v>
      </c>
      <c r="J6" s="75">
        <v>4</v>
      </c>
      <c r="K6" s="76">
        <v>145</v>
      </c>
      <c r="L6" s="76">
        <f t="shared" si="0"/>
        <v>580</v>
      </c>
      <c r="M6" s="77" t="s">
        <v>155</v>
      </c>
    </row>
    <row r="7" spans="1:16" ht="38.25" hidden="1" x14ac:dyDescent="0.2">
      <c r="A7" s="73" t="s">
        <v>171</v>
      </c>
      <c r="B7" s="73" t="s">
        <v>148</v>
      </c>
      <c r="C7" s="73" t="s">
        <v>65</v>
      </c>
      <c r="D7" s="74" t="s">
        <v>157</v>
      </c>
      <c r="E7" s="73" t="s">
        <v>158</v>
      </c>
      <c r="F7" s="74" t="s">
        <v>172</v>
      </c>
      <c r="G7" s="74" t="s">
        <v>173</v>
      </c>
      <c r="H7" s="74" t="s">
        <v>161</v>
      </c>
      <c r="I7" s="74" t="s">
        <v>162</v>
      </c>
      <c r="J7" s="75">
        <v>28</v>
      </c>
      <c r="K7" s="76">
        <v>108</v>
      </c>
      <c r="L7" s="76">
        <f t="shared" si="0"/>
        <v>3024</v>
      </c>
      <c r="M7" s="77" t="s">
        <v>155</v>
      </c>
    </row>
    <row r="8" spans="1:16" ht="38.25" hidden="1" x14ac:dyDescent="0.2">
      <c r="A8" s="73" t="s">
        <v>174</v>
      </c>
      <c r="B8" s="73" t="s">
        <v>175</v>
      </c>
      <c r="C8" s="73" t="s">
        <v>65</v>
      </c>
      <c r="D8" s="74" t="s">
        <v>157</v>
      </c>
      <c r="E8" s="73" t="s">
        <v>158</v>
      </c>
      <c r="F8" s="74" t="s">
        <v>176</v>
      </c>
      <c r="G8" s="74" t="s">
        <v>177</v>
      </c>
      <c r="H8" s="74" t="s">
        <v>178</v>
      </c>
      <c r="I8" s="74" t="s">
        <v>162</v>
      </c>
      <c r="J8" s="75">
        <v>26</v>
      </c>
      <c r="K8" s="76">
        <v>160</v>
      </c>
      <c r="L8" s="76">
        <f t="shared" si="0"/>
        <v>4160</v>
      </c>
      <c r="M8" s="77" t="s">
        <v>155</v>
      </c>
    </row>
    <row r="9" spans="1:16" ht="25.5" hidden="1" x14ac:dyDescent="0.2">
      <c r="A9" s="73" t="s">
        <v>179</v>
      </c>
      <c r="B9" s="73" t="s">
        <v>148</v>
      </c>
      <c r="C9" s="73" t="s">
        <v>65</v>
      </c>
      <c r="D9" s="74" t="s">
        <v>180</v>
      </c>
      <c r="E9" s="73" t="s">
        <v>181</v>
      </c>
      <c r="F9" s="74" t="s">
        <v>182</v>
      </c>
      <c r="G9" s="74" t="s">
        <v>183</v>
      </c>
      <c r="H9" s="74" t="s">
        <v>184</v>
      </c>
      <c r="I9" s="74" t="s">
        <v>185</v>
      </c>
      <c r="J9" s="75">
        <v>4</v>
      </c>
      <c r="K9" s="76">
        <v>95</v>
      </c>
      <c r="L9" s="76">
        <f t="shared" si="0"/>
        <v>380</v>
      </c>
      <c r="M9" s="77" t="s">
        <v>155</v>
      </c>
    </row>
    <row r="10" spans="1:16" ht="38.25" hidden="1" x14ac:dyDescent="0.2">
      <c r="A10" s="73" t="s">
        <v>186</v>
      </c>
      <c r="B10" s="73" t="s">
        <v>164</v>
      </c>
      <c r="C10" s="73" t="s">
        <v>65</v>
      </c>
      <c r="D10" s="74" t="s">
        <v>157</v>
      </c>
      <c r="E10" s="73" t="s">
        <v>187</v>
      </c>
      <c r="F10" s="74" t="s">
        <v>188</v>
      </c>
      <c r="G10" s="74" t="s">
        <v>189</v>
      </c>
      <c r="H10" s="74" t="s">
        <v>190</v>
      </c>
      <c r="I10" s="74" t="s">
        <v>191</v>
      </c>
      <c r="J10" s="75">
        <v>48</v>
      </c>
      <c r="K10" s="76">
        <v>312</v>
      </c>
      <c r="L10" s="76">
        <f t="shared" si="0"/>
        <v>14976</v>
      </c>
      <c r="M10" s="77" t="s">
        <v>155</v>
      </c>
    </row>
    <row r="11" spans="1:16" ht="25.5" hidden="1" x14ac:dyDescent="0.2">
      <c r="A11" s="73" t="s">
        <v>192</v>
      </c>
      <c r="B11" s="73" t="s">
        <v>148</v>
      </c>
      <c r="C11" s="73" t="s">
        <v>193</v>
      </c>
      <c r="D11" s="74" t="s">
        <v>180</v>
      </c>
      <c r="E11" s="73" t="s">
        <v>194</v>
      </c>
      <c r="F11" s="74" t="s">
        <v>195</v>
      </c>
      <c r="G11" s="74" t="s">
        <v>196</v>
      </c>
      <c r="H11" s="74" t="s">
        <v>197</v>
      </c>
      <c r="I11" s="74" t="s">
        <v>198</v>
      </c>
      <c r="J11" s="75">
        <v>134</v>
      </c>
      <c r="K11" s="76">
        <v>434</v>
      </c>
      <c r="L11" s="76">
        <f t="shared" si="0"/>
        <v>58156</v>
      </c>
      <c r="M11" s="77" t="s">
        <v>155</v>
      </c>
    </row>
    <row r="12" spans="1:16" ht="51" hidden="1" x14ac:dyDescent="0.2">
      <c r="A12" s="73" t="s">
        <v>199</v>
      </c>
      <c r="B12" s="73" t="s">
        <v>148</v>
      </c>
      <c r="C12" s="73" t="s">
        <v>193</v>
      </c>
      <c r="D12" s="74" t="s">
        <v>157</v>
      </c>
      <c r="E12" s="73" t="s">
        <v>158</v>
      </c>
      <c r="F12" s="74" t="s">
        <v>200</v>
      </c>
      <c r="G12" s="74" t="s">
        <v>201</v>
      </c>
      <c r="H12" s="74" t="s">
        <v>202</v>
      </c>
      <c r="I12" s="74" t="s">
        <v>203</v>
      </c>
      <c r="J12" s="75">
        <v>1445</v>
      </c>
      <c r="K12" s="76">
        <v>130</v>
      </c>
      <c r="L12" s="76">
        <f t="shared" si="0"/>
        <v>187850</v>
      </c>
      <c r="M12" s="77" t="s">
        <v>155</v>
      </c>
    </row>
    <row r="13" spans="1:16" ht="51" hidden="1" x14ac:dyDescent="0.2">
      <c r="A13" s="73" t="s">
        <v>204</v>
      </c>
      <c r="B13" s="73" t="s">
        <v>148</v>
      </c>
      <c r="C13" s="73" t="s">
        <v>193</v>
      </c>
      <c r="D13" s="74" t="s">
        <v>157</v>
      </c>
      <c r="E13" s="73" t="s">
        <v>158</v>
      </c>
      <c r="F13" s="74" t="s">
        <v>205</v>
      </c>
      <c r="G13" s="74" t="s">
        <v>206</v>
      </c>
      <c r="H13" s="74" t="s">
        <v>207</v>
      </c>
      <c r="I13" s="74" t="s">
        <v>208</v>
      </c>
      <c r="J13" s="75">
        <v>121</v>
      </c>
      <c r="K13" s="76">
        <v>202</v>
      </c>
      <c r="L13" s="76">
        <f t="shared" si="0"/>
        <v>24442</v>
      </c>
      <c r="M13" s="77" t="s">
        <v>155</v>
      </c>
    </row>
    <row r="14" spans="1:16" ht="51" hidden="1" x14ac:dyDescent="0.2">
      <c r="A14" s="73" t="s">
        <v>209</v>
      </c>
      <c r="B14" s="73" t="s">
        <v>148</v>
      </c>
      <c r="C14" s="73" t="s">
        <v>193</v>
      </c>
      <c r="D14" s="74" t="s">
        <v>157</v>
      </c>
      <c r="E14" s="73" t="s">
        <v>158</v>
      </c>
      <c r="F14" s="74" t="s">
        <v>210</v>
      </c>
      <c r="G14" s="74" t="s">
        <v>211</v>
      </c>
      <c r="H14" s="74" t="s">
        <v>212</v>
      </c>
      <c r="I14" s="74" t="s">
        <v>203</v>
      </c>
      <c r="J14" s="75">
        <v>273</v>
      </c>
      <c r="K14" s="76">
        <v>312</v>
      </c>
      <c r="L14" s="76">
        <f t="shared" si="0"/>
        <v>85176</v>
      </c>
      <c r="M14" s="77" t="s">
        <v>155</v>
      </c>
    </row>
    <row r="15" spans="1:16" ht="25.5" hidden="1" x14ac:dyDescent="0.2">
      <c r="A15" s="73" t="s">
        <v>213</v>
      </c>
      <c r="B15" s="73" t="s">
        <v>148</v>
      </c>
      <c r="C15" s="73" t="s">
        <v>193</v>
      </c>
      <c r="D15" s="74" t="s">
        <v>149</v>
      </c>
      <c r="E15" s="73" t="s">
        <v>214</v>
      </c>
      <c r="F15" s="74" t="s">
        <v>215</v>
      </c>
      <c r="G15" s="74" t="s">
        <v>216</v>
      </c>
      <c r="H15" s="74" t="s">
        <v>217</v>
      </c>
      <c r="I15" s="74" t="s">
        <v>218</v>
      </c>
      <c r="J15" s="75">
        <v>28</v>
      </c>
      <c r="K15" s="76">
        <v>335</v>
      </c>
      <c r="L15" s="76">
        <f t="shared" si="0"/>
        <v>9380</v>
      </c>
      <c r="M15" s="77" t="s">
        <v>155</v>
      </c>
    </row>
    <row r="16" spans="1:16" ht="51" hidden="1" x14ac:dyDescent="0.2">
      <c r="A16" s="73" t="s">
        <v>219</v>
      </c>
      <c r="B16" s="73" t="s">
        <v>164</v>
      </c>
      <c r="C16" s="73" t="s">
        <v>193</v>
      </c>
      <c r="D16" s="74" t="s">
        <v>220</v>
      </c>
      <c r="E16" s="73" t="s">
        <v>2029</v>
      </c>
      <c r="F16" s="74" t="s">
        <v>222</v>
      </c>
      <c r="G16" s="74" t="s">
        <v>223</v>
      </c>
      <c r="H16" s="74" t="s">
        <v>224</v>
      </c>
      <c r="I16" s="74" t="s">
        <v>225</v>
      </c>
      <c r="J16" s="75">
        <v>8</v>
      </c>
      <c r="K16" s="76">
        <v>869.32</v>
      </c>
      <c r="L16" s="76">
        <f t="shared" si="0"/>
        <v>6954.56</v>
      </c>
      <c r="M16" s="77" t="s">
        <v>155</v>
      </c>
    </row>
    <row r="17" spans="1:14" ht="51" hidden="1" x14ac:dyDescent="0.2">
      <c r="A17" s="73" t="s">
        <v>226</v>
      </c>
      <c r="B17" s="73" t="s">
        <v>148</v>
      </c>
      <c r="C17" s="73" t="s">
        <v>65</v>
      </c>
      <c r="D17" s="74" t="s">
        <v>157</v>
      </c>
      <c r="E17" s="73" t="s">
        <v>227</v>
      </c>
      <c r="F17" s="74" t="s">
        <v>228</v>
      </c>
      <c r="G17" s="74" t="s">
        <v>229</v>
      </c>
      <c r="H17" s="74" t="s">
        <v>230</v>
      </c>
      <c r="I17" s="74" t="s">
        <v>231</v>
      </c>
      <c r="J17" s="75">
        <v>15</v>
      </c>
      <c r="K17" s="76">
        <v>98.93</v>
      </c>
      <c r="L17" s="76">
        <f t="shared" si="0"/>
        <v>1483.95</v>
      </c>
      <c r="M17" s="77" t="s">
        <v>70</v>
      </c>
    </row>
    <row r="18" spans="1:14" ht="38.25" hidden="1" x14ac:dyDescent="0.2">
      <c r="A18" s="73" t="s">
        <v>232</v>
      </c>
      <c r="B18" s="73" t="s">
        <v>148</v>
      </c>
      <c r="C18" s="73" t="s">
        <v>65</v>
      </c>
      <c r="D18" s="74" t="s">
        <v>157</v>
      </c>
      <c r="E18" s="73" t="s">
        <v>158</v>
      </c>
      <c r="F18" s="74" t="s">
        <v>233</v>
      </c>
      <c r="G18" s="74" t="s">
        <v>234</v>
      </c>
      <c r="H18" s="74" t="s">
        <v>235</v>
      </c>
      <c r="I18" s="74" t="s">
        <v>236</v>
      </c>
      <c r="J18" s="75">
        <v>687</v>
      </c>
      <c r="K18" s="76">
        <v>120</v>
      </c>
      <c r="L18" s="76">
        <f t="shared" si="0"/>
        <v>82440</v>
      </c>
      <c r="M18" s="77" t="s">
        <v>155</v>
      </c>
    </row>
    <row r="19" spans="1:14" ht="51" hidden="1" x14ac:dyDescent="0.2">
      <c r="A19" s="73" t="s">
        <v>237</v>
      </c>
      <c r="B19" s="73" t="s">
        <v>148</v>
      </c>
      <c r="C19" s="73" t="s">
        <v>238</v>
      </c>
      <c r="D19" s="74" t="s">
        <v>157</v>
      </c>
      <c r="E19" s="73" t="s">
        <v>158</v>
      </c>
      <c r="F19" s="74" t="s">
        <v>239</v>
      </c>
      <c r="G19" s="74" t="s">
        <v>240</v>
      </c>
      <c r="H19" s="74" t="s">
        <v>241</v>
      </c>
      <c r="I19" s="74" t="s">
        <v>203</v>
      </c>
      <c r="J19" s="75">
        <v>30</v>
      </c>
      <c r="K19" s="76">
        <v>386</v>
      </c>
      <c r="L19" s="76">
        <f t="shared" si="0"/>
        <v>11580</v>
      </c>
      <c r="M19" s="77" t="s">
        <v>155</v>
      </c>
    </row>
    <row r="20" spans="1:14" ht="25.5" hidden="1" x14ac:dyDescent="0.2">
      <c r="A20" s="73" t="s">
        <v>242</v>
      </c>
      <c r="B20" s="73" t="s">
        <v>148</v>
      </c>
      <c r="C20" s="73" t="s">
        <v>238</v>
      </c>
      <c r="D20" s="74" t="s">
        <v>180</v>
      </c>
      <c r="E20" s="73" t="s">
        <v>194</v>
      </c>
      <c r="F20" s="74" t="s">
        <v>243</v>
      </c>
      <c r="G20" s="74" t="s">
        <v>244</v>
      </c>
      <c r="H20" s="74" t="s">
        <v>245</v>
      </c>
      <c r="I20" s="74" t="s">
        <v>246</v>
      </c>
      <c r="J20" s="75">
        <v>3</v>
      </c>
      <c r="K20" s="76">
        <v>455</v>
      </c>
      <c r="L20" s="76">
        <f t="shared" si="0"/>
        <v>1365</v>
      </c>
      <c r="M20" s="77" t="s">
        <v>155</v>
      </c>
    </row>
    <row r="21" spans="1:14" ht="25.5" hidden="1" x14ac:dyDescent="0.2">
      <c r="A21" s="73" t="s">
        <v>247</v>
      </c>
      <c r="B21" s="73" t="s">
        <v>148</v>
      </c>
      <c r="C21" s="73" t="s">
        <v>238</v>
      </c>
      <c r="D21" s="74" t="s">
        <v>157</v>
      </c>
      <c r="E21" s="73" t="s">
        <v>248</v>
      </c>
      <c r="F21" s="74" t="s">
        <v>249</v>
      </c>
      <c r="G21" s="74" t="s">
        <v>250</v>
      </c>
      <c r="H21" s="74" t="s">
        <v>251</v>
      </c>
      <c r="I21" s="74" t="s">
        <v>252</v>
      </c>
      <c r="J21" s="75">
        <v>181</v>
      </c>
      <c r="K21" s="76">
        <v>738</v>
      </c>
      <c r="L21" s="76">
        <f t="shared" si="0"/>
        <v>133578</v>
      </c>
      <c r="M21" s="77" t="s">
        <v>155</v>
      </c>
    </row>
    <row r="22" spans="1:14" ht="25.5" hidden="1" x14ac:dyDescent="0.2">
      <c r="A22" s="73" t="s">
        <v>253</v>
      </c>
      <c r="B22" s="73" t="s">
        <v>148</v>
      </c>
      <c r="C22" s="73" t="s">
        <v>238</v>
      </c>
      <c r="D22" s="74" t="s">
        <v>157</v>
      </c>
      <c r="E22" s="73" t="s">
        <v>248</v>
      </c>
      <c r="F22" s="79"/>
      <c r="G22" s="74" t="s">
        <v>254</v>
      </c>
      <c r="H22" s="74" t="s">
        <v>251</v>
      </c>
      <c r="I22" s="74" t="s">
        <v>252</v>
      </c>
      <c r="J22" s="75">
        <v>18</v>
      </c>
      <c r="K22" s="76">
        <v>738</v>
      </c>
      <c r="L22" s="76">
        <f t="shared" si="0"/>
        <v>13284</v>
      </c>
      <c r="M22" s="77" t="s">
        <v>155</v>
      </c>
    </row>
    <row r="23" spans="1:14" ht="25.5" hidden="1" x14ac:dyDescent="0.2">
      <c r="A23" s="73" t="s">
        <v>255</v>
      </c>
      <c r="B23" s="73" t="s">
        <v>148</v>
      </c>
      <c r="C23" s="73" t="s">
        <v>238</v>
      </c>
      <c r="D23" s="74" t="s">
        <v>157</v>
      </c>
      <c r="E23" s="73" t="s">
        <v>248</v>
      </c>
      <c r="F23" s="74" t="s">
        <v>256</v>
      </c>
      <c r="G23" s="74" t="s">
        <v>257</v>
      </c>
      <c r="H23" s="74" t="s">
        <v>258</v>
      </c>
      <c r="I23" s="74" t="s">
        <v>252</v>
      </c>
      <c r="J23" s="75">
        <v>2</v>
      </c>
      <c r="K23" s="76">
        <v>868</v>
      </c>
      <c r="L23" s="76">
        <f t="shared" si="0"/>
        <v>1736</v>
      </c>
      <c r="M23" s="77" t="s">
        <v>155</v>
      </c>
    </row>
    <row r="24" spans="1:14" ht="25.5" hidden="1" x14ac:dyDescent="0.2">
      <c r="A24" s="73" t="s">
        <v>259</v>
      </c>
      <c r="B24" s="73" t="s">
        <v>148</v>
      </c>
      <c r="C24" s="73" t="s">
        <v>238</v>
      </c>
      <c r="D24" s="74" t="s">
        <v>157</v>
      </c>
      <c r="E24" s="73" t="s">
        <v>260</v>
      </c>
      <c r="F24" s="74" t="s">
        <v>261</v>
      </c>
      <c r="G24" s="74" t="s">
        <v>262</v>
      </c>
      <c r="H24" s="74" t="s">
        <v>263</v>
      </c>
      <c r="I24" s="74" t="s">
        <v>252</v>
      </c>
      <c r="J24" s="75">
        <v>18</v>
      </c>
      <c r="K24" s="76">
        <v>1089</v>
      </c>
      <c r="L24" s="76">
        <f t="shared" si="0"/>
        <v>19602</v>
      </c>
      <c r="M24" s="77" t="s">
        <v>155</v>
      </c>
    </row>
    <row r="25" spans="1:14" ht="38.25" hidden="1" x14ac:dyDescent="0.2">
      <c r="A25" s="73" t="s">
        <v>264</v>
      </c>
      <c r="B25" s="73" t="s">
        <v>175</v>
      </c>
      <c r="C25" s="73" t="s">
        <v>65</v>
      </c>
      <c r="D25" s="74" t="s">
        <v>157</v>
      </c>
      <c r="E25" s="73" t="s">
        <v>265</v>
      </c>
      <c r="F25" s="74" t="s">
        <v>266</v>
      </c>
      <c r="G25" s="74" t="s">
        <v>267</v>
      </c>
      <c r="H25" s="74" t="s">
        <v>268</v>
      </c>
      <c r="I25" s="74" t="s">
        <v>269</v>
      </c>
      <c r="J25" s="75">
        <v>24</v>
      </c>
      <c r="K25" s="76">
        <v>239</v>
      </c>
      <c r="L25" s="76">
        <f t="shared" si="0"/>
        <v>5736</v>
      </c>
      <c r="M25" s="77" t="s">
        <v>155</v>
      </c>
      <c r="N25" s="80"/>
    </row>
    <row r="26" spans="1:14" ht="38.25" hidden="1" x14ac:dyDescent="0.2">
      <c r="A26" s="73" t="s">
        <v>270</v>
      </c>
      <c r="B26" s="73" t="s">
        <v>175</v>
      </c>
      <c r="C26" s="73" t="s">
        <v>65</v>
      </c>
      <c r="D26" s="74" t="s">
        <v>157</v>
      </c>
      <c r="E26" s="73" t="s">
        <v>265</v>
      </c>
      <c r="F26" s="74" t="s">
        <v>266</v>
      </c>
      <c r="G26" s="74" t="s">
        <v>267</v>
      </c>
      <c r="H26" s="74" t="s">
        <v>268</v>
      </c>
      <c r="I26" s="74" t="s">
        <v>271</v>
      </c>
      <c r="J26" s="75">
        <v>34</v>
      </c>
      <c r="K26" s="76">
        <v>239</v>
      </c>
      <c r="L26" s="76">
        <f t="shared" si="0"/>
        <v>8126</v>
      </c>
      <c r="M26" s="77" t="s">
        <v>155</v>
      </c>
    </row>
    <row r="27" spans="1:14" ht="38.25" hidden="1" x14ac:dyDescent="0.2">
      <c r="A27" s="73" t="s">
        <v>272</v>
      </c>
      <c r="B27" s="73" t="s">
        <v>175</v>
      </c>
      <c r="C27" s="73" t="s">
        <v>65</v>
      </c>
      <c r="D27" s="74" t="s">
        <v>157</v>
      </c>
      <c r="E27" s="73" t="s">
        <v>265</v>
      </c>
      <c r="F27" s="74" t="s">
        <v>266</v>
      </c>
      <c r="G27" s="74" t="s">
        <v>273</v>
      </c>
      <c r="H27" s="74" t="s">
        <v>268</v>
      </c>
      <c r="I27" s="74" t="s">
        <v>269</v>
      </c>
      <c r="J27" s="75">
        <v>3</v>
      </c>
      <c r="K27" s="76">
        <v>215</v>
      </c>
      <c r="L27" s="76">
        <f t="shared" si="0"/>
        <v>645</v>
      </c>
      <c r="M27" s="77" t="s">
        <v>155</v>
      </c>
    </row>
    <row r="28" spans="1:14" ht="38.25" hidden="1" x14ac:dyDescent="0.2">
      <c r="A28" s="73" t="s">
        <v>274</v>
      </c>
      <c r="B28" s="73" t="s">
        <v>175</v>
      </c>
      <c r="C28" s="73" t="s">
        <v>65</v>
      </c>
      <c r="D28" s="74" t="s">
        <v>157</v>
      </c>
      <c r="E28" s="73" t="s">
        <v>265</v>
      </c>
      <c r="F28" s="74" t="s">
        <v>266</v>
      </c>
      <c r="G28" s="74" t="s">
        <v>273</v>
      </c>
      <c r="H28" s="74" t="s">
        <v>268</v>
      </c>
      <c r="I28" s="74" t="s">
        <v>275</v>
      </c>
      <c r="J28" s="75">
        <v>4</v>
      </c>
      <c r="K28" s="76">
        <v>215</v>
      </c>
      <c r="L28" s="76">
        <f t="shared" si="0"/>
        <v>860</v>
      </c>
      <c r="M28" s="77" t="s">
        <v>155</v>
      </c>
    </row>
    <row r="29" spans="1:14" ht="38.25" hidden="1" x14ac:dyDescent="0.2">
      <c r="A29" s="73" t="s">
        <v>276</v>
      </c>
      <c r="B29" s="73" t="s">
        <v>175</v>
      </c>
      <c r="C29" s="73" t="s">
        <v>65</v>
      </c>
      <c r="D29" s="74" t="s">
        <v>157</v>
      </c>
      <c r="E29" s="73" t="s">
        <v>265</v>
      </c>
      <c r="F29" s="74" t="s">
        <v>266</v>
      </c>
      <c r="G29" s="74" t="s">
        <v>277</v>
      </c>
      <c r="H29" s="74" t="s">
        <v>278</v>
      </c>
      <c r="I29" s="74" t="s">
        <v>275</v>
      </c>
      <c r="J29" s="75">
        <v>2</v>
      </c>
      <c r="K29" s="76">
        <v>282</v>
      </c>
      <c r="L29" s="76">
        <f t="shared" si="0"/>
        <v>564</v>
      </c>
      <c r="M29" s="77" t="s">
        <v>155</v>
      </c>
    </row>
    <row r="30" spans="1:14" ht="38.25" hidden="1" x14ac:dyDescent="0.2">
      <c r="A30" s="73" t="s">
        <v>279</v>
      </c>
      <c r="B30" s="73" t="s">
        <v>175</v>
      </c>
      <c r="C30" s="73" t="s">
        <v>65</v>
      </c>
      <c r="D30" s="74" t="s">
        <v>157</v>
      </c>
      <c r="E30" s="73" t="s">
        <v>265</v>
      </c>
      <c r="F30" s="74" t="s">
        <v>266</v>
      </c>
      <c r="G30" s="74" t="s">
        <v>280</v>
      </c>
      <c r="H30" s="74" t="s">
        <v>281</v>
      </c>
      <c r="I30" s="74" t="s">
        <v>282</v>
      </c>
      <c r="J30" s="75">
        <v>8</v>
      </c>
      <c r="K30" s="76">
        <v>325</v>
      </c>
      <c r="L30" s="76">
        <f t="shared" si="0"/>
        <v>2600</v>
      </c>
      <c r="M30" s="77" t="s">
        <v>155</v>
      </c>
    </row>
    <row r="31" spans="1:14" ht="38.25" hidden="1" x14ac:dyDescent="0.2">
      <c r="A31" s="73" t="s">
        <v>283</v>
      </c>
      <c r="B31" s="73" t="s">
        <v>175</v>
      </c>
      <c r="C31" s="73" t="s">
        <v>65</v>
      </c>
      <c r="D31" s="74" t="s">
        <v>157</v>
      </c>
      <c r="E31" s="73" t="s">
        <v>265</v>
      </c>
      <c r="F31" s="74" t="s">
        <v>284</v>
      </c>
      <c r="G31" s="74" t="s">
        <v>285</v>
      </c>
      <c r="H31" s="74" t="s">
        <v>286</v>
      </c>
      <c r="I31" s="74" t="s">
        <v>287</v>
      </c>
      <c r="J31" s="75">
        <v>40</v>
      </c>
      <c r="K31" s="76">
        <v>325</v>
      </c>
      <c r="L31" s="76">
        <f t="shared" si="0"/>
        <v>13000</v>
      </c>
      <c r="M31" s="77" t="s">
        <v>155</v>
      </c>
    </row>
    <row r="32" spans="1:14" ht="38.25" hidden="1" x14ac:dyDescent="0.2">
      <c r="A32" s="73" t="s">
        <v>288</v>
      </c>
      <c r="B32" s="73" t="s">
        <v>175</v>
      </c>
      <c r="C32" s="73" t="s">
        <v>65</v>
      </c>
      <c r="D32" s="74" t="s">
        <v>157</v>
      </c>
      <c r="E32" s="73" t="s">
        <v>265</v>
      </c>
      <c r="F32" s="74" t="s">
        <v>284</v>
      </c>
      <c r="G32" s="74" t="s">
        <v>285</v>
      </c>
      <c r="H32" s="74" t="s">
        <v>286</v>
      </c>
      <c r="I32" s="74" t="s">
        <v>289</v>
      </c>
      <c r="J32" s="75">
        <v>84</v>
      </c>
      <c r="K32" s="76">
        <v>321</v>
      </c>
      <c r="L32" s="76">
        <f t="shared" si="0"/>
        <v>26964</v>
      </c>
      <c r="M32" s="77" t="s">
        <v>155</v>
      </c>
    </row>
    <row r="33" spans="1:14" ht="38.25" hidden="1" x14ac:dyDescent="0.2">
      <c r="A33" s="73" t="s">
        <v>290</v>
      </c>
      <c r="B33" s="73" t="s">
        <v>175</v>
      </c>
      <c r="C33" s="73" t="s">
        <v>65</v>
      </c>
      <c r="D33" s="74" t="s">
        <v>157</v>
      </c>
      <c r="E33" s="73" t="s">
        <v>265</v>
      </c>
      <c r="F33" s="74" t="s">
        <v>284</v>
      </c>
      <c r="G33" s="74" t="s">
        <v>285</v>
      </c>
      <c r="H33" s="74" t="s">
        <v>286</v>
      </c>
      <c r="I33" s="74" t="s">
        <v>291</v>
      </c>
      <c r="J33" s="75">
        <v>24</v>
      </c>
      <c r="K33" s="76">
        <v>321</v>
      </c>
      <c r="L33" s="76">
        <f t="shared" si="0"/>
        <v>7704</v>
      </c>
      <c r="M33" s="77" t="s">
        <v>155</v>
      </c>
    </row>
    <row r="34" spans="1:14" ht="38.25" hidden="1" x14ac:dyDescent="0.2">
      <c r="A34" s="73" t="s">
        <v>292</v>
      </c>
      <c r="B34" s="73" t="s">
        <v>175</v>
      </c>
      <c r="C34" s="73" t="s">
        <v>65</v>
      </c>
      <c r="D34" s="74" t="s">
        <v>157</v>
      </c>
      <c r="E34" s="73" t="s">
        <v>265</v>
      </c>
      <c r="F34" s="74" t="s">
        <v>266</v>
      </c>
      <c r="G34" s="74" t="s">
        <v>293</v>
      </c>
      <c r="H34" s="74" t="s">
        <v>294</v>
      </c>
      <c r="I34" s="74" t="s">
        <v>282</v>
      </c>
      <c r="J34" s="75">
        <v>6</v>
      </c>
      <c r="K34" s="76">
        <v>297</v>
      </c>
      <c r="L34" s="76">
        <f t="shared" si="0"/>
        <v>1782</v>
      </c>
      <c r="M34" s="77" t="s">
        <v>155</v>
      </c>
    </row>
    <row r="35" spans="1:14" ht="25.5" hidden="1" x14ac:dyDescent="0.2">
      <c r="A35" s="73" t="s">
        <v>295</v>
      </c>
      <c r="B35" s="73" t="s">
        <v>175</v>
      </c>
      <c r="C35" s="73" t="s">
        <v>65</v>
      </c>
      <c r="D35" s="74" t="s">
        <v>157</v>
      </c>
      <c r="E35" s="73" t="s">
        <v>227</v>
      </c>
      <c r="F35" s="74" t="s">
        <v>296</v>
      </c>
      <c r="G35" s="74" t="s">
        <v>297</v>
      </c>
      <c r="H35" s="74" t="s">
        <v>298</v>
      </c>
      <c r="I35" s="74" t="s">
        <v>299</v>
      </c>
      <c r="J35" s="75">
        <v>20</v>
      </c>
      <c r="K35" s="76">
        <v>111</v>
      </c>
      <c r="L35" s="76">
        <f t="shared" si="0"/>
        <v>2220</v>
      </c>
      <c r="M35" s="77" t="s">
        <v>155</v>
      </c>
    </row>
    <row r="36" spans="1:14" ht="51" hidden="1" x14ac:dyDescent="0.2">
      <c r="A36" s="73" t="s">
        <v>300</v>
      </c>
      <c r="B36" s="73" t="s">
        <v>175</v>
      </c>
      <c r="C36" s="73" t="s">
        <v>65</v>
      </c>
      <c r="D36" s="74" t="s">
        <v>157</v>
      </c>
      <c r="E36" s="73" t="s">
        <v>227</v>
      </c>
      <c r="F36" s="74" t="s">
        <v>301</v>
      </c>
      <c r="G36" s="74" t="s">
        <v>302</v>
      </c>
      <c r="H36" s="74" t="s">
        <v>298</v>
      </c>
      <c r="I36" s="74" t="s">
        <v>303</v>
      </c>
      <c r="J36" s="75">
        <v>40</v>
      </c>
      <c r="K36" s="76">
        <v>162</v>
      </c>
      <c r="L36" s="76">
        <f t="shared" si="0"/>
        <v>6480</v>
      </c>
      <c r="M36" s="77" t="s">
        <v>155</v>
      </c>
    </row>
    <row r="37" spans="1:14" ht="25.5" hidden="1" x14ac:dyDescent="0.2">
      <c r="A37" s="73" t="s">
        <v>304</v>
      </c>
      <c r="B37" s="73" t="s">
        <v>148</v>
      </c>
      <c r="C37" s="73" t="s">
        <v>65</v>
      </c>
      <c r="D37" s="74" t="s">
        <v>157</v>
      </c>
      <c r="E37" s="73" t="s">
        <v>265</v>
      </c>
      <c r="F37" s="74" t="s">
        <v>305</v>
      </c>
      <c r="G37" s="74" t="s">
        <v>306</v>
      </c>
      <c r="H37" s="74" t="s">
        <v>307</v>
      </c>
      <c r="I37" s="74" t="s">
        <v>308</v>
      </c>
      <c r="J37" s="75">
        <v>2</v>
      </c>
      <c r="K37" s="76">
        <v>409</v>
      </c>
      <c r="L37" s="76">
        <f t="shared" si="0"/>
        <v>818</v>
      </c>
      <c r="M37" s="77" t="s">
        <v>155</v>
      </c>
    </row>
    <row r="38" spans="1:14" ht="38.25" hidden="1" x14ac:dyDescent="0.2">
      <c r="A38" s="73" t="s">
        <v>309</v>
      </c>
      <c r="B38" s="73" t="s">
        <v>175</v>
      </c>
      <c r="C38" s="73" t="s">
        <v>65</v>
      </c>
      <c r="D38" s="74" t="s">
        <v>157</v>
      </c>
      <c r="E38" s="73" t="s">
        <v>310</v>
      </c>
      <c r="F38" s="74" t="s">
        <v>311</v>
      </c>
      <c r="G38" s="74" t="s">
        <v>312</v>
      </c>
      <c r="H38" s="74" t="s">
        <v>313</v>
      </c>
      <c r="I38" s="74" t="s">
        <v>314</v>
      </c>
      <c r="J38" s="75">
        <v>6</v>
      </c>
      <c r="K38" s="76">
        <v>439</v>
      </c>
      <c r="L38" s="76">
        <f t="shared" si="0"/>
        <v>2634</v>
      </c>
      <c r="M38" s="77" t="s">
        <v>155</v>
      </c>
    </row>
    <row r="39" spans="1:14" ht="38.25" hidden="1" x14ac:dyDescent="0.2">
      <c r="A39" s="73" t="s">
        <v>315</v>
      </c>
      <c r="B39" s="73" t="s">
        <v>175</v>
      </c>
      <c r="C39" s="73" t="s">
        <v>65</v>
      </c>
      <c r="D39" s="74" t="s">
        <v>157</v>
      </c>
      <c r="E39" s="73" t="s">
        <v>265</v>
      </c>
      <c r="F39" s="74" t="s">
        <v>316</v>
      </c>
      <c r="G39" s="74" t="s">
        <v>317</v>
      </c>
      <c r="H39" s="74" t="s">
        <v>318</v>
      </c>
      <c r="I39" s="74" t="s">
        <v>269</v>
      </c>
      <c r="J39" s="75">
        <v>10</v>
      </c>
      <c r="K39" s="76">
        <v>402</v>
      </c>
      <c r="L39" s="76">
        <f t="shared" si="0"/>
        <v>4020</v>
      </c>
      <c r="M39" s="77" t="s">
        <v>155</v>
      </c>
      <c r="N39" s="80"/>
    </row>
    <row r="40" spans="1:14" ht="38.25" hidden="1" x14ac:dyDescent="0.2">
      <c r="A40" s="73" t="s">
        <v>319</v>
      </c>
      <c r="B40" s="73" t="s">
        <v>175</v>
      </c>
      <c r="C40" s="73" t="s">
        <v>65</v>
      </c>
      <c r="D40" s="74" t="s">
        <v>157</v>
      </c>
      <c r="E40" s="73" t="s">
        <v>265</v>
      </c>
      <c r="F40" s="74" t="s">
        <v>316</v>
      </c>
      <c r="G40" s="74" t="s">
        <v>317</v>
      </c>
      <c r="H40" s="74" t="s">
        <v>318</v>
      </c>
      <c r="I40" s="74" t="s">
        <v>271</v>
      </c>
      <c r="J40" s="75">
        <v>8</v>
      </c>
      <c r="K40" s="76">
        <v>402</v>
      </c>
      <c r="L40" s="76">
        <f t="shared" si="0"/>
        <v>3216</v>
      </c>
      <c r="M40" s="77" t="s">
        <v>155</v>
      </c>
    </row>
    <row r="41" spans="1:14" ht="25.5" hidden="1" x14ac:dyDescent="0.2">
      <c r="A41" s="73" t="s">
        <v>320</v>
      </c>
      <c r="B41" s="73" t="s">
        <v>175</v>
      </c>
      <c r="C41" s="73" t="s">
        <v>65</v>
      </c>
      <c r="D41" s="74" t="s">
        <v>157</v>
      </c>
      <c r="E41" s="73" t="s">
        <v>265</v>
      </c>
      <c r="F41" s="74" t="s">
        <v>316</v>
      </c>
      <c r="G41" s="74" t="s">
        <v>317</v>
      </c>
      <c r="H41" s="74" t="s">
        <v>318</v>
      </c>
      <c r="I41" s="79"/>
      <c r="J41" s="75">
        <v>7</v>
      </c>
      <c r="K41" s="76">
        <v>402</v>
      </c>
      <c r="L41" s="76">
        <f t="shared" si="0"/>
        <v>2814</v>
      </c>
      <c r="M41" s="77" t="s">
        <v>155</v>
      </c>
    </row>
    <row r="42" spans="1:14" ht="25.5" hidden="1" x14ac:dyDescent="0.2">
      <c r="A42" s="73" t="s">
        <v>321</v>
      </c>
      <c r="B42" s="73" t="s">
        <v>175</v>
      </c>
      <c r="C42" s="73" t="s">
        <v>65</v>
      </c>
      <c r="D42" s="74" t="s">
        <v>157</v>
      </c>
      <c r="E42" s="73" t="s">
        <v>265</v>
      </c>
      <c r="F42" s="74" t="s">
        <v>316</v>
      </c>
      <c r="G42" s="74" t="s">
        <v>322</v>
      </c>
      <c r="H42" s="74" t="s">
        <v>318</v>
      </c>
      <c r="I42" s="74" t="s">
        <v>323</v>
      </c>
      <c r="J42" s="75">
        <v>7</v>
      </c>
      <c r="K42" s="76">
        <v>127</v>
      </c>
      <c r="L42" s="76">
        <f t="shared" si="0"/>
        <v>889</v>
      </c>
      <c r="M42" s="77" t="s">
        <v>70</v>
      </c>
    </row>
    <row r="43" spans="1:14" ht="38.25" hidden="1" x14ac:dyDescent="0.2">
      <c r="A43" s="73" t="s">
        <v>324</v>
      </c>
      <c r="B43" s="73" t="s">
        <v>175</v>
      </c>
      <c r="C43" s="73" t="s">
        <v>65</v>
      </c>
      <c r="D43" s="74" t="s">
        <v>157</v>
      </c>
      <c r="E43" s="73" t="s">
        <v>265</v>
      </c>
      <c r="F43" s="74" t="s">
        <v>325</v>
      </c>
      <c r="G43" s="74" t="s">
        <v>326</v>
      </c>
      <c r="H43" s="74" t="s">
        <v>327</v>
      </c>
      <c r="I43" s="74" t="s">
        <v>271</v>
      </c>
      <c r="J43" s="75">
        <v>3</v>
      </c>
      <c r="K43" s="76">
        <v>482</v>
      </c>
      <c r="L43" s="76">
        <f t="shared" si="0"/>
        <v>1446</v>
      </c>
      <c r="M43" s="77" t="s">
        <v>155</v>
      </c>
    </row>
    <row r="44" spans="1:14" ht="51" hidden="1" x14ac:dyDescent="0.2">
      <c r="A44" s="73" t="s">
        <v>328</v>
      </c>
      <c r="B44" s="73" t="s">
        <v>148</v>
      </c>
      <c r="C44" s="73" t="s">
        <v>65</v>
      </c>
      <c r="D44" s="74" t="s">
        <v>157</v>
      </c>
      <c r="E44" s="73" t="s">
        <v>227</v>
      </c>
      <c r="F44" s="74" t="s">
        <v>329</v>
      </c>
      <c r="G44" s="74" t="s">
        <v>330</v>
      </c>
      <c r="H44" s="74" t="s">
        <v>331</v>
      </c>
      <c r="I44" s="74" t="s">
        <v>332</v>
      </c>
      <c r="J44" s="75">
        <v>71</v>
      </c>
      <c r="K44" s="76">
        <v>270</v>
      </c>
      <c r="L44" s="76">
        <f t="shared" si="0"/>
        <v>19170</v>
      </c>
      <c r="M44" s="77" t="s">
        <v>155</v>
      </c>
    </row>
    <row r="45" spans="1:14" ht="51" hidden="1" x14ac:dyDescent="0.2">
      <c r="A45" s="73" t="s">
        <v>333</v>
      </c>
      <c r="B45" s="73" t="s">
        <v>148</v>
      </c>
      <c r="C45" s="73" t="s">
        <v>65</v>
      </c>
      <c r="D45" s="74" t="s">
        <v>157</v>
      </c>
      <c r="E45" s="73" t="s">
        <v>227</v>
      </c>
      <c r="F45" s="74" t="s">
        <v>329</v>
      </c>
      <c r="G45" s="74" t="s">
        <v>330</v>
      </c>
      <c r="H45" s="74" t="s">
        <v>331</v>
      </c>
      <c r="I45" s="74" t="s">
        <v>334</v>
      </c>
      <c r="J45" s="75">
        <v>64</v>
      </c>
      <c r="K45" s="76">
        <v>270</v>
      </c>
      <c r="L45" s="76">
        <f t="shared" si="0"/>
        <v>17280</v>
      </c>
      <c r="M45" s="77" t="s">
        <v>155</v>
      </c>
    </row>
    <row r="46" spans="1:14" ht="25.5" hidden="1" x14ac:dyDescent="0.2">
      <c r="A46" s="73" t="s">
        <v>335</v>
      </c>
      <c r="B46" s="73" t="s">
        <v>175</v>
      </c>
      <c r="C46" s="73" t="s">
        <v>65</v>
      </c>
      <c r="D46" s="74" t="s">
        <v>157</v>
      </c>
      <c r="E46" s="73" t="s">
        <v>227</v>
      </c>
      <c r="F46" s="74" t="s">
        <v>336</v>
      </c>
      <c r="G46" s="74" t="s">
        <v>337</v>
      </c>
      <c r="H46" s="74" t="s">
        <v>338</v>
      </c>
      <c r="I46" s="74" t="s">
        <v>339</v>
      </c>
      <c r="J46" s="75">
        <v>1</v>
      </c>
      <c r="K46" s="76">
        <v>235</v>
      </c>
      <c r="L46" s="76">
        <f t="shared" si="0"/>
        <v>235</v>
      </c>
      <c r="M46" s="77" t="s">
        <v>155</v>
      </c>
    </row>
    <row r="47" spans="1:14" ht="38.25" hidden="1" x14ac:dyDescent="0.2">
      <c r="A47" s="73" t="s">
        <v>340</v>
      </c>
      <c r="B47" s="73" t="s">
        <v>175</v>
      </c>
      <c r="C47" s="73" t="s">
        <v>54</v>
      </c>
      <c r="D47" s="74" t="s">
        <v>157</v>
      </c>
      <c r="E47" s="73" t="s">
        <v>341</v>
      </c>
      <c r="F47" s="74" t="s">
        <v>342</v>
      </c>
      <c r="G47" s="74" t="s">
        <v>343</v>
      </c>
      <c r="H47" s="74" t="s">
        <v>344</v>
      </c>
      <c r="I47" s="74" t="s">
        <v>345</v>
      </c>
      <c r="J47" s="75">
        <v>1</v>
      </c>
      <c r="K47" s="76">
        <v>5436.64</v>
      </c>
      <c r="L47" s="76">
        <f t="shared" si="0"/>
        <v>5436.64</v>
      </c>
      <c r="M47" s="77" t="s">
        <v>70</v>
      </c>
    </row>
    <row r="48" spans="1:14" ht="38.25" hidden="1" x14ac:dyDescent="0.2">
      <c r="A48" s="73" t="s">
        <v>346</v>
      </c>
      <c r="B48" s="73" t="s">
        <v>175</v>
      </c>
      <c r="C48" s="73" t="s">
        <v>54</v>
      </c>
      <c r="D48" s="74" t="s">
        <v>157</v>
      </c>
      <c r="E48" s="73" t="s">
        <v>347</v>
      </c>
      <c r="F48" s="74" t="s">
        <v>348</v>
      </c>
      <c r="G48" s="74" t="s">
        <v>349</v>
      </c>
      <c r="H48" s="74" t="s">
        <v>350</v>
      </c>
      <c r="I48" s="74" t="s">
        <v>351</v>
      </c>
      <c r="J48" s="75">
        <v>3</v>
      </c>
      <c r="K48" s="76">
        <v>1869</v>
      </c>
      <c r="L48" s="76">
        <f t="shared" si="0"/>
        <v>5607</v>
      </c>
      <c r="M48" s="77" t="s">
        <v>155</v>
      </c>
    </row>
    <row r="49" spans="1:14" ht="38.25" hidden="1" x14ac:dyDescent="0.2">
      <c r="A49" s="73" t="s">
        <v>352</v>
      </c>
      <c r="B49" s="73" t="s">
        <v>175</v>
      </c>
      <c r="C49" s="73" t="s">
        <v>54</v>
      </c>
      <c r="D49" s="74" t="s">
        <v>157</v>
      </c>
      <c r="E49" s="73" t="s">
        <v>347</v>
      </c>
      <c r="F49" s="74" t="s">
        <v>348</v>
      </c>
      <c r="G49" s="74" t="s">
        <v>353</v>
      </c>
      <c r="H49" s="74" t="s">
        <v>354</v>
      </c>
      <c r="I49" s="74" t="s">
        <v>355</v>
      </c>
      <c r="J49" s="75">
        <v>1</v>
      </c>
      <c r="K49" s="76">
        <v>1662</v>
      </c>
      <c r="L49" s="76">
        <f t="shared" si="0"/>
        <v>1662</v>
      </c>
      <c r="M49" s="77" t="s">
        <v>155</v>
      </c>
    </row>
    <row r="50" spans="1:14" ht="38.25" hidden="1" x14ac:dyDescent="0.2">
      <c r="A50" s="73" t="s">
        <v>356</v>
      </c>
      <c r="B50" s="73" t="s">
        <v>175</v>
      </c>
      <c r="C50" s="73" t="s">
        <v>54</v>
      </c>
      <c r="D50" s="74" t="s">
        <v>157</v>
      </c>
      <c r="E50" s="73" t="s">
        <v>347</v>
      </c>
      <c r="F50" s="74" t="s">
        <v>348</v>
      </c>
      <c r="G50" s="74" t="s">
        <v>357</v>
      </c>
      <c r="H50" s="74" t="s">
        <v>358</v>
      </c>
      <c r="I50" s="74" t="s">
        <v>355</v>
      </c>
      <c r="J50" s="75">
        <v>1</v>
      </c>
      <c r="K50" s="76">
        <v>891</v>
      </c>
      <c r="L50" s="76">
        <f t="shared" si="0"/>
        <v>891</v>
      </c>
      <c r="M50" s="77" t="s">
        <v>155</v>
      </c>
    </row>
    <row r="51" spans="1:14" ht="38.25" hidden="1" x14ac:dyDescent="0.2">
      <c r="A51" s="73" t="s">
        <v>359</v>
      </c>
      <c r="B51" s="73" t="s">
        <v>175</v>
      </c>
      <c r="C51" s="73" t="s">
        <v>54</v>
      </c>
      <c r="D51" s="74" t="s">
        <v>157</v>
      </c>
      <c r="E51" s="73" t="s">
        <v>347</v>
      </c>
      <c r="F51" s="74" t="s">
        <v>348</v>
      </c>
      <c r="G51" s="74" t="s">
        <v>357</v>
      </c>
      <c r="H51" s="74" t="s">
        <v>360</v>
      </c>
      <c r="I51" s="74" t="s">
        <v>351</v>
      </c>
      <c r="J51" s="75">
        <v>1</v>
      </c>
      <c r="K51" s="76">
        <v>980</v>
      </c>
      <c r="L51" s="76">
        <f t="shared" si="0"/>
        <v>980</v>
      </c>
      <c r="M51" s="77" t="s">
        <v>155</v>
      </c>
    </row>
    <row r="52" spans="1:14" ht="25.5" hidden="1" x14ac:dyDescent="0.2">
      <c r="A52" s="73" t="s">
        <v>361</v>
      </c>
      <c r="B52" s="73" t="s">
        <v>175</v>
      </c>
      <c r="C52" s="73" t="s">
        <v>193</v>
      </c>
      <c r="D52" s="74" t="s">
        <v>362</v>
      </c>
      <c r="E52" s="73" t="s">
        <v>363</v>
      </c>
      <c r="F52" s="74" t="s">
        <v>364</v>
      </c>
      <c r="G52" s="74" t="s">
        <v>365</v>
      </c>
      <c r="H52" s="74" t="s">
        <v>366</v>
      </c>
      <c r="I52" s="74" t="s">
        <v>367</v>
      </c>
      <c r="J52" s="75">
        <v>10</v>
      </c>
      <c r="K52" s="76">
        <v>481.71</v>
      </c>
      <c r="L52" s="76">
        <f t="shared" si="0"/>
        <v>4817.0999999999995</v>
      </c>
      <c r="M52" s="77" t="s">
        <v>155</v>
      </c>
      <c r="N52" s="80">
        <f>SUM(K48:K59)</f>
        <v>19053.71</v>
      </c>
    </row>
    <row r="53" spans="1:14" ht="38.25" hidden="1" x14ac:dyDescent="0.2">
      <c r="A53" s="73" t="s">
        <v>368</v>
      </c>
      <c r="B53" s="73" t="s">
        <v>175</v>
      </c>
      <c r="C53" s="73" t="s">
        <v>193</v>
      </c>
      <c r="D53" s="74" t="s">
        <v>157</v>
      </c>
      <c r="E53" s="73" t="s">
        <v>347</v>
      </c>
      <c r="F53" s="74" t="s">
        <v>348</v>
      </c>
      <c r="G53" s="74" t="s">
        <v>369</v>
      </c>
      <c r="H53" s="74" t="s">
        <v>370</v>
      </c>
      <c r="I53" s="74" t="s">
        <v>351</v>
      </c>
      <c r="J53" s="75">
        <v>16</v>
      </c>
      <c r="K53" s="76">
        <v>931</v>
      </c>
      <c r="L53" s="76">
        <f t="shared" si="0"/>
        <v>14896</v>
      </c>
      <c r="M53" s="77" t="s">
        <v>155</v>
      </c>
    </row>
    <row r="54" spans="1:14" ht="38.25" hidden="1" x14ac:dyDescent="0.2">
      <c r="A54" s="73" t="s">
        <v>371</v>
      </c>
      <c r="B54" s="73" t="s">
        <v>175</v>
      </c>
      <c r="C54" s="73" t="s">
        <v>193</v>
      </c>
      <c r="D54" s="74" t="s">
        <v>157</v>
      </c>
      <c r="E54" s="73" t="s">
        <v>347</v>
      </c>
      <c r="F54" s="74" t="s">
        <v>348</v>
      </c>
      <c r="G54" s="74" t="s">
        <v>372</v>
      </c>
      <c r="H54" s="74" t="s">
        <v>373</v>
      </c>
      <c r="I54" s="74" t="s">
        <v>351</v>
      </c>
      <c r="J54" s="75">
        <v>2</v>
      </c>
      <c r="K54" s="76">
        <v>2167</v>
      </c>
      <c r="L54" s="76">
        <f t="shared" si="0"/>
        <v>4334</v>
      </c>
      <c r="M54" s="77" t="s">
        <v>155</v>
      </c>
    </row>
    <row r="55" spans="1:14" ht="38.25" hidden="1" x14ac:dyDescent="0.2">
      <c r="A55" s="73" t="s">
        <v>374</v>
      </c>
      <c r="B55" s="73" t="s">
        <v>175</v>
      </c>
      <c r="C55" s="73" t="s">
        <v>193</v>
      </c>
      <c r="D55" s="74" t="s">
        <v>157</v>
      </c>
      <c r="E55" s="73" t="s">
        <v>347</v>
      </c>
      <c r="F55" s="74" t="s">
        <v>348</v>
      </c>
      <c r="G55" s="74" t="s">
        <v>375</v>
      </c>
      <c r="H55" s="74" t="s">
        <v>376</v>
      </c>
      <c r="I55" s="74" t="s">
        <v>351</v>
      </c>
      <c r="J55" s="75">
        <v>1</v>
      </c>
      <c r="K55" s="76">
        <v>1694</v>
      </c>
      <c r="L55" s="76">
        <f t="shared" si="0"/>
        <v>1694</v>
      </c>
      <c r="M55" s="77" t="s">
        <v>155</v>
      </c>
    </row>
    <row r="56" spans="1:14" ht="38.25" hidden="1" x14ac:dyDescent="0.2">
      <c r="A56" s="73" t="s">
        <v>377</v>
      </c>
      <c r="B56" s="73" t="s">
        <v>175</v>
      </c>
      <c r="C56" s="73" t="s">
        <v>193</v>
      </c>
      <c r="D56" s="74" t="s">
        <v>157</v>
      </c>
      <c r="E56" s="73" t="s">
        <v>347</v>
      </c>
      <c r="F56" s="74" t="s">
        <v>348</v>
      </c>
      <c r="G56" s="74" t="s">
        <v>378</v>
      </c>
      <c r="H56" s="74" t="s">
        <v>379</v>
      </c>
      <c r="I56" s="74" t="s">
        <v>351</v>
      </c>
      <c r="J56" s="75">
        <v>8</v>
      </c>
      <c r="K56" s="76">
        <v>1354</v>
      </c>
      <c r="L56" s="76">
        <f t="shared" si="0"/>
        <v>10832</v>
      </c>
      <c r="M56" s="77" t="s">
        <v>155</v>
      </c>
    </row>
    <row r="57" spans="1:14" ht="63.75" hidden="1" x14ac:dyDescent="0.2">
      <c r="A57" s="73" t="s">
        <v>380</v>
      </c>
      <c r="B57" s="73" t="s">
        <v>175</v>
      </c>
      <c r="C57" s="73" t="s">
        <v>193</v>
      </c>
      <c r="D57" s="74" t="s">
        <v>157</v>
      </c>
      <c r="E57" s="73" t="s">
        <v>341</v>
      </c>
      <c r="F57" s="74" t="s">
        <v>342</v>
      </c>
      <c r="G57" s="74" t="s">
        <v>381</v>
      </c>
      <c r="H57" s="74" t="s">
        <v>373</v>
      </c>
      <c r="I57" s="74" t="s">
        <v>382</v>
      </c>
      <c r="J57" s="75">
        <v>1</v>
      </c>
      <c r="K57" s="76">
        <v>3515</v>
      </c>
      <c r="L57" s="76">
        <f t="shared" si="0"/>
        <v>3515</v>
      </c>
      <c r="M57" s="77" t="s">
        <v>155</v>
      </c>
    </row>
    <row r="58" spans="1:14" ht="38.25" hidden="1" x14ac:dyDescent="0.2">
      <c r="A58" s="73" t="s">
        <v>383</v>
      </c>
      <c r="B58" s="73" t="s">
        <v>175</v>
      </c>
      <c r="C58" s="73" t="s">
        <v>193</v>
      </c>
      <c r="D58" s="74" t="s">
        <v>157</v>
      </c>
      <c r="E58" s="73" t="s">
        <v>347</v>
      </c>
      <c r="F58" s="74" t="s">
        <v>348</v>
      </c>
      <c r="G58" s="74" t="s">
        <v>384</v>
      </c>
      <c r="H58" s="74" t="s">
        <v>379</v>
      </c>
      <c r="I58" s="74" t="s">
        <v>351</v>
      </c>
      <c r="J58" s="75">
        <v>8</v>
      </c>
      <c r="K58" s="76">
        <v>1266</v>
      </c>
      <c r="L58" s="76">
        <f t="shared" si="0"/>
        <v>10128</v>
      </c>
      <c r="M58" s="77" t="s">
        <v>155</v>
      </c>
    </row>
    <row r="59" spans="1:14" ht="63.75" hidden="1" x14ac:dyDescent="0.2">
      <c r="A59" s="73" t="s">
        <v>385</v>
      </c>
      <c r="B59" s="73" t="s">
        <v>175</v>
      </c>
      <c r="C59" s="73" t="s">
        <v>193</v>
      </c>
      <c r="D59" s="74" t="s">
        <v>157</v>
      </c>
      <c r="E59" s="73" t="s">
        <v>341</v>
      </c>
      <c r="F59" s="74" t="s">
        <v>342</v>
      </c>
      <c r="G59" s="74" t="s">
        <v>386</v>
      </c>
      <c r="H59" s="74" t="s">
        <v>373</v>
      </c>
      <c r="I59" s="74" t="s">
        <v>382</v>
      </c>
      <c r="J59" s="75">
        <v>1</v>
      </c>
      <c r="K59" s="76">
        <v>2243</v>
      </c>
      <c r="L59" s="76">
        <f t="shared" si="0"/>
        <v>2243</v>
      </c>
      <c r="M59" s="77" t="s">
        <v>155</v>
      </c>
    </row>
    <row r="60" spans="1:14" ht="51" hidden="1" x14ac:dyDescent="0.2">
      <c r="A60" s="73" t="s">
        <v>387</v>
      </c>
      <c r="B60" s="73" t="s">
        <v>175</v>
      </c>
      <c r="C60" s="73" t="s">
        <v>193</v>
      </c>
      <c r="D60" s="74" t="s">
        <v>157</v>
      </c>
      <c r="E60" s="73" t="s">
        <v>388</v>
      </c>
      <c r="F60" s="74" t="s">
        <v>389</v>
      </c>
      <c r="G60" s="74" t="s">
        <v>390</v>
      </c>
      <c r="H60" s="74" t="s">
        <v>391</v>
      </c>
      <c r="I60" s="74" t="s">
        <v>392</v>
      </c>
      <c r="J60" s="75">
        <v>17</v>
      </c>
      <c r="K60" s="76">
        <v>769</v>
      </c>
      <c r="L60" s="76">
        <f t="shared" si="0"/>
        <v>13073</v>
      </c>
      <c r="M60" s="77" t="s">
        <v>155</v>
      </c>
    </row>
    <row r="61" spans="1:14" ht="51" hidden="1" x14ac:dyDescent="0.2">
      <c r="A61" s="73" t="s">
        <v>393</v>
      </c>
      <c r="B61" s="73" t="s">
        <v>148</v>
      </c>
      <c r="C61" s="73" t="s">
        <v>193</v>
      </c>
      <c r="D61" s="74" t="s">
        <v>157</v>
      </c>
      <c r="E61" s="73" t="s">
        <v>347</v>
      </c>
      <c r="F61" s="74" t="s">
        <v>394</v>
      </c>
      <c r="G61" s="74" t="s">
        <v>390</v>
      </c>
      <c r="H61" s="74" t="s">
        <v>395</v>
      </c>
      <c r="I61" s="74" t="s">
        <v>396</v>
      </c>
      <c r="J61" s="75">
        <v>65</v>
      </c>
      <c r="K61" s="76">
        <v>636</v>
      </c>
      <c r="L61" s="76">
        <f t="shared" si="0"/>
        <v>41340</v>
      </c>
      <c r="M61" s="77" t="s">
        <v>155</v>
      </c>
    </row>
    <row r="62" spans="1:14" ht="51" hidden="1" x14ac:dyDescent="0.2">
      <c r="A62" s="73" t="s">
        <v>397</v>
      </c>
      <c r="B62" s="73" t="s">
        <v>148</v>
      </c>
      <c r="C62" s="73" t="s">
        <v>193</v>
      </c>
      <c r="D62" s="74" t="s">
        <v>157</v>
      </c>
      <c r="E62" s="73" t="s">
        <v>347</v>
      </c>
      <c r="F62" s="74" t="s">
        <v>394</v>
      </c>
      <c r="G62" s="74" t="s">
        <v>390</v>
      </c>
      <c r="H62" s="74" t="s">
        <v>395</v>
      </c>
      <c r="I62" s="74" t="s">
        <v>398</v>
      </c>
      <c r="J62" s="75">
        <v>54</v>
      </c>
      <c r="K62" s="76">
        <v>636</v>
      </c>
      <c r="L62" s="76">
        <f t="shared" si="0"/>
        <v>34344</v>
      </c>
      <c r="M62" s="77" t="s">
        <v>155</v>
      </c>
    </row>
    <row r="63" spans="1:14" ht="25.5" hidden="1" x14ac:dyDescent="0.2">
      <c r="A63" s="73" t="s">
        <v>399</v>
      </c>
      <c r="B63" s="73" t="s">
        <v>148</v>
      </c>
      <c r="C63" s="73" t="s">
        <v>193</v>
      </c>
      <c r="D63" s="74" t="s">
        <v>149</v>
      </c>
      <c r="E63" s="73" t="s">
        <v>400</v>
      </c>
      <c r="F63" s="74" t="s">
        <v>401</v>
      </c>
      <c r="G63" s="74" t="s">
        <v>402</v>
      </c>
      <c r="H63" s="74" t="s">
        <v>403</v>
      </c>
      <c r="I63" s="74" t="s">
        <v>404</v>
      </c>
      <c r="J63" s="75">
        <v>79</v>
      </c>
      <c r="K63" s="76">
        <v>381.67</v>
      </c>
      <c r="L63" s="76">
        <f t="shared" si="0"/>
        <v>30151.93</v>
      </c>
      <c r="M63" s="77" t="s">
        <v>155</v>
      </c>
    </row>
    <row r="64" spans="1:14" ht="25.5" hidden="1" x14ac:dyDescent="0.2">
      <c r="A64" s="73" t="s">
        <v>405</v>
      </c>
      <c r="B64" s="73" t="s">
        <v>175</v>
      </c>
      <c r="C64" s="73" t="s">
        <v>193</v>
      </c>
      <c r="D64" s="74" t="s">
        <v>149</v>
      </c>
      <c r="E64" s="73" t="s">
        <v>406</v>
      </c>
      <c r="F64" s="74" t="s">
        <v>407</v>
      </c>
      <c r="G64" s="74" t="s">
        <v>408</v>
      </c>
      <c r="H64" s="74" t="s">
        <v>409</v>
      </c>
      <c r="I64" s="79"/>
      <c r="J64" s="75">
        <v>1</v>
      </c>
      <c r="K64" s="76">
        <v>856.7</v>
      </c>
      <c r="L64" s="76">
        <f t="shared" si="0"/>
        <v>856.7</v>
      </c>
      <c r="M64" s="77" t="s">
        <v>2030</v>
      </c>
    </row>
    <row r="65" spans="1:14" ht="25.5" hidden="1" x14ac:dyDescent="0.2">
      <c r="A65" s="73" t="s">
        <v>410</v>
      </c>
      <c r="B65" s="73" t="s">
        <v>175</v>
      </c>
      <c r="C65" s="73" t="s">
        <v>238</v>
      </c>
      <c r="D65" s="74" t="s">
        <v>157</v>
      </c>
      <c r="E65" s="73" t="s">
        <v>411</v>
      </c>
      <c r="F65" s="74" t="s">
        <v>412</v>
      </c>
      <c r="G65" s="74" t="s">
        <v>413</v>
      </c>
      <c r="H65" s="74" t="s">
        <v>414</v>
      </c>
      <c r="I65" s="74" t="s">
        <v>415</v>
      </c>
      <c r="J65" s="75">
        <v>16</v>
      </c>
      <c r="K65" s="76">
        <v>329</v>
      </c>
      <c r="L65" s="76">
        <f t="shared" si="0"/>
        <v>5264</v>
      </c>
      <c r="M65" s="77" t="s">
        <v>155</v>
      </c>
    </row>
    <row r="66" spans="1:14" ht="25.5" hidden="1" x14ac:dyDescent="0.2">
      <c r="A66" s="73" t="s">
        <v>416</v>
      </c>
      <c r="B66" s="73" t="s">
        <v>175</v>
      </c>
      <c r="C66" s="73" t="s">
        <v>238</v>
      </c>
      <c r="D66" s="74" t="s">
        <v>157</v>
      </c>
      <c r="E66" s="73" t="s">
        <v>411</v>
      </c>
      <c r="F66" s="74" t="s">
        <v>417</v>
      </c>
      <c r="G66" s="74" t="s">
        <v>418</v>
      </c>
      <c r="H66" s="74" t="s">
        <v>419</v>
      </c>
      <c r="I66" s="74" t="s">
        <v>415</v>
      </c>
      <c r="J66" s="75">
        <v>6</v>
      </c>
      <c r="K66" s="76">
        <v>359</v>
      </c>
      <c r="L66" s="76">
        <f t="shared" si="0"/>
        <v>2154</v>
      </c>
      <c r="M66" s="77" t="s">
        <v>155</v>
      </c>
    </row>
    <row r="67" spans="1:14" ht="25.5" hidden="1" x14ac:dyDescent="0.2">
      <c r="A67" s="73" t="s">
        <v>420</v>
      </c>
      <c r="B67" s="73" t="s">
        <v>175</v>
      </c>
      <c r="C67" s="73" t="s">
        <v>238</v>
      </c>
      <c r="D67" s="74" t="s">
        <v>157</v>
      </c>
      <c r="E67" s="73" t="s">
        <v>421</v>
      </c>
      <c r="F67" s="74" t="s">
        <v>342</v>
      </c>
      <c r="G67" s="74" t="s">
        <v>418</v>
      </c>
      <c r="H67" s="74" t="s">
        <v>419</v>
      </c>
      <c r="I67" s="74" t="s">
        <v>422</v>
      </c>
      <c r="J67" s="75">
        <v>2</v>
      </c>
      <c r="K67" s="76">
        <v>590</v>
      </c>
      <c r="L67" s="76">
        <f t="shared" si="0"/>
        <v>1180</v>
      </c>
      <c r="M67" s="77" t="s">
        <v>155</v>
      </c>
    </row>
    <row r="68" spans="1:14" ht="25.5" hidden="1" x14ac:dyDescent="0.2">
      <c r="A68" s="73" t="s">
        <v>423</v>
      </c>
      <c r="B68" s="73" t="s">
        <v>175</v>
      </c>
      <c r="C68" s="73" t="s">
        <v>238</v>
      </c>
      <c r="D68" s="74" t="s">
        <v>157</v>
      </c>
      <c r="E68" s="73" t="s">
        <v>411</v>
      </c>
      <c r="F68" s="74" t="s">
        <v>424</v>
      </c>
      <c r="G68" s="74" t="s">
        <v>425</v>
      </c>
      <c r="H68" s="74" t="s">
        <v>426</v>
      </c>
      <c r="I68" s="74" t="s">
        <v>415</v>
      </c>
      <c r="J68" s="75">
        <v>2</v>
      </c>
      <c r="K68" s="76">
        <v>404</v>
      </c>
      <c r="L68" s="76">
        <f t="shared" ref="L68:L130" si="1">J68*K68</f>
        <v>808</v>
      </c>
      <c r="M68" s="77" t="s">
        <v>155</v>
      </c>
    </row>
    <row r="69" spans="1:14" ht="38.25" x14ac:dyDescent="0.2">
      <c r="A69" s="73" t="s">
        <v>427</v>
      </c>
      <c r="B69" s="73" t="s">
        <v>428</v>
      </c>
      <c r="C69" s="73" t="s">
        <v>238</v>
      </c>
      <c r="D69" s="74" t="s">
        <v>157</v>
      </c>
      <c r="E69" s="73" t="s">
        <v>227</v>
      </c>
      <c r="F69" s="74" t="s">
        <v>429</v>
      </c>
      <c r="G69" s="74" t="s">
        <v>430</v>
      </c>
      <c r="H69" s="74" t="s">
        <v>431</v>
      </c>
      <c r="I69" s="74" t="s">
        <v>432</v>
      </c>
      <c r="J69" s="75">
        <v>7</v>
      </c>
      <c r="K69" s="76">
        <v>488</v>
      </c>
      <c r="L69" s="76">
        <f t="shared" si="1"/>
        <v>3416</v>
      </c>
      <c r="M69" s="77" t="s">
        <v>155</v>
      </c>
    </row>
    <row r="70" spans="1:14" ht="25.5" hidden="1" x14ac:dyDescent="0.2">
      <c r="A70" s="73" t="s">
        <v>433</v>
      </c>
      <c r="B70" s="73" t="s">
        <v>175</v>
      </c>
      <c r="C70" s="73" t="s">
        <v>238</v>
      </c>
      <c r="D70" s="74" t="s">
        <v>157</v>
      </c>
      <c r="E70" s="73" t="s">
        <v>411</v>
      </c>
      <c r="F70" s="74" t="s">
        <v>434</v>
      </c>
      <c r="G70" s="74" t="s">
        <v>435</v>
      </c>
      <c r="H70" s="74" t="s">
        <v>436</v>
      </c>
      <c r="I70" s="74" t="s">
        <v>415</v>
      </c>
      <c r="J70" s="75">
        <v>2</v>
      </c>
      <c r="K70" s="76">
        <v>447</v>
      </c>
      <c r="L70" s="76">
        <f t="shared" si="1"/>
        <v>894</v>
      </c>
      <c r="M70" s="77" t="s">
        <v>155</v>
      </c>
    </row>
    <row r="71" spans="1:14" ht="25.5" hidden="1" x14ac:dyDescent="0.2">
      <c r="A71" s="73" t="s">
        <v>437</v>
      </c>
      <c r="B71" s="73" t="s">
        <v>175</v>
      </c>
      <c r="C71" s="73" t="s">
        <v>238</v>
      </c>
      <c r="D71" s="74" t="s">
        <v>157</v>
      </c>
      <c r="E71" s="73" t="s">
        <v>411</v>
      </c>
      <c r="F71" s="74" t="s">
        <v>438</v>
      </c>
      <c r="G71" s="74" t="s">
        <v>439</v>
      </c>
      <c r="H71" s="74" t="s">
        <v>440</v>
      </c>
      <c r="I71" s="74" t="s">
        <v>415</v>
      </c>
      <c r="J71" s="75">
        <v>10</v>
      </c>
      <c r="K71" s="76">
        <v>373</v>
      </c>
      <c r="L71" s="76">
        <f t="shared" si="1"/>
        <v>3730</v>
      </c>
      <c r="M71" s="77" t="s">
        <v>155</v>
      </c>
      <c r="N71" s="80"/>
    </row>
    <row r="72" spans="1:14" ht="25.5" hidden="1" x14ac:dyDescent="0.2">
      <c r="A72" s="73" t="s">
        <v>441</v>
      </c>
      <c r="B72" s="73" t="s">
        <v>175</v>
      </c>
      <c r="C72" s="73" t="s">
        <v>238</v>
      </c>
      <c r="D72" s="74" t="s">
        <v>157</v>
      </c>
      <c r="E72" s="73" t="s">
        <v>411</v>
      </c>
      <c r="F72" s="74" t="s">
        <v>442</v>
      </c>
      <c r="G72" s="74" t="s">
        <v>443</v>
      </c>
      <c r="H72" s="74" t="s">
        <v>436</v>
      </c>
      <c r="I72" s="74" t="s">
        <v>415</v>
      </c>
      <c r="J72" s="75">
        <v>39</v>
      </c>
      <c r="K72" s="76">
        <v>553</v>
      </c>
      <c r="L72" s="76">
        <f t="shared" si="1"/>
        <v>21567</v>
      </c>
      <c r="M72" s="77" t="s">
        <v>155</v>
      </c>
      <c r="N72" s="80"/>
    </row>
    <row r="73" spans="1:14" ht="25.5" hidden="1" x14ac:dyDescent="0.2">
      <c r="A73" s="73" t="s">
        <v>444</v>
      </c>
      <c r="B73" s="73" t="s">
        <v>175</v>
      </c>
      <c r="C73" s="73" t="s">
        <v>238</v>
      </c>
      <c r="D73" s="74" t="s">
        <v>157</v>
      </c>
      <c r="E73" s="73" t="s">
        <v>411</v>
      </c>
      <c r="F73" s="74" t="s">
        <v>445</v>
      </c>
      <c r="G73" s="74" t="s">
        <v>446</v>
      </c>
      <c r="H73" s="74" t="s">
        <v>436</v>
      </c>
      <c r="I73" s="74" t="s">
        <v>415</v>
      </c>
      <c r="J73" s="75">
        <v>8</v>
      </c>
      <c r="K73" s="76">
        <v>436</v>
      </c>
      <c r="L73" s="76">
        <f t="shared" si="1"/>
        <v>3488</v>
      </c>
      <c r="M73" s="77" t="s">
        <v>155</v>
      </c>
      <c r="N73" s="80"/>
    </row>
    <row r="74" spans="1:14" ht="38.25" hidden="1" x14ac:dyDescent="0.2">
      <c r="A74" s="73" t="s">
        <v>447</v>
      </c>
      <c r="B74" s="73" t="s">
        <v>164</v>
      </c>
      <c r="C74" s="73" t="s">
        <v>238</v>
      </c>
      <c r="D74" s="74" t="s">
        <v>220</v>
      </c>
      <c r="E74" s="73" t="s">
        <v>448</v>
      </c>
      <c r="F74" s="74" t="s">
        <v>449</v>
      </c>
      <c r="G74" s="74" t="s">
        <v>450</v>
      </c>
      <c r="H74" s="74" t="s">
        <v>451</v>
      </c>
      <c r="I74" s="74" t="s">
        <v>452</v>
      </c>
      <c r="J74" s="75">
        <v>2</v>
      </c>
      <c r="K74" s="76">
        <v>881.85</v>
      </c>
      <c r="L74" s="76">
        <f t="shared" si="1"/>
        <v>1763.7</v>
      </c>
      <c r="M74" s="77" t="s">
        <v>155</v>
      </c>
    </row>
    <row r="75" spans="1:14" ht="25.5" hidden="1" x14ac:dyDescent="0.2">
      <c r="A75" s="73" t="s">
        <v>453</v>
      </c>
      <c r="B75" s="73" t="s">
        <v>148</v>
      </c>
      <c r="C75" s="73" t="s">
        <v>54</v>
      </c>
      <c r="D75" s="74" t="s">
        <v>157</v>
      </c>
      <c r="E75" s="73" t="s">
        <v>347</v>
      </c>
      <c r="F75" s="74" t="s">
        <v>348</v>
      </c>
      <c r="G75" s="74" t="s">
        <v>454</v>
      </c>
      <c r="H75" s="74" t="s">
        <v>455</v>
      </c>
      <c r="I75" s="74" t="s">
        <v>456</v>
      </c>
      <c r="J75" s="75">
        <v>220</v>
      </c>
      <c r="K75" s="76">
        <v>247</v>
      </c>
      <c r="L75" s="76">
        <f t="shared" si="1"/>
        <v>54340</v>
      </c>
      <c r="M75" s="77" t="s">
        <v>155</v>
      </c>
    </row>
    <row r="76" spans="1:14" ht="25.5" hidden="1" x14ac:dyDescent="0.2">
      <c r="A76" s="73" t="s">
        <v>457</v>
      </c>
      <c r="B76" s="73" t="s">
        <v>175</v>
      </c>
      <c r="C76" s="73" t="s">
        <v>54</v>
      </c>
      <c r="D76" s="74" t="s">
        <v>157</v>
      </c>
      <c r="E76" s="73" t="s">
        <v>341</v>
      </c>
      <c r="F76" s="74" t="s">
        <v>458</v>
      </c>
      <c r="G76" s="74" t="s">
        <v>454</v>
      </c>
      <c r="H76" s="74" t="s">
        <v>459</v>
      </c>
      <c r="I76" s="74" t="s">
        <v>460</v>
      </c>
      <c r="J76" s="75">
        <v>2</v>
      </c>
      <c r="K76" s="76">
        <v>344</v>
      </c>
      <c r="L76" s="76">
        <f t="shared" si="1"/>
        <v>688</v>
      </c>
      <c r="M76" s="77" t="s">
        <v>155</v>
      </c>
    </row>
    <row r="77" spans="1:14" ht="25.5" hidden="1" x14ac:dyDescent="0.2">
      <c r="A77" s="73" t="s">
        <v>461</v>
      </c>
      <c r="B77" s="73" t="s">
        <v>175</v>
      </c>
      <c r="C77" s="73" t="s">
        <v>54</v>
      </c>
      <c r="D77" s="74" t="s">
        <v>157</v>
      </c>
      <c r="E77" s="73" t="s">
        <v>341</v>
      </c>
      <c r="F77" s="74" t="s">
        <v>458</v>
      </c>
      <c r="G77" s="74" t="s">
        <v>454</v>
      </c>
      <c r="H77" s="74" t="s">
        <v>459</v>
      </c>
      <c r="I77" s="74" t="s">
        <v>460</v>
      </c>
      <c r="J77" s="75">
        <v>1</v>
      </c>
      <c r="K77" s="76">
        <v>398.1</v>
      </c>
      <c r="L77" s="76">
        <f t="shared" si="1"/>
        <v>398.1</v>
      </c>
      <c r="M77" s="77" t="s">
        <v>70</v>
      </c>
    </row>
    <row r="78" spans="1:14" ht="25.5" hidden="1" x14ac:dyDescent="0.2">
      <c r="A78" s="73" t="s">
        <v>462</v>
      </c>
      <c r="B78" s="73" t="s">
        <v>175</v>
      </c>
      <c r="C78" s="73" t="s">
        <v>54</v>
      </c>
      <c r="D78" s="74" t="s">
        <v>157</v>
      </c>
      <c r="E78" s="73" t="s">
        <v>341</v>
      </c>
      <c r="F78" s="74" t="s">
        <v>342</v>
      </c>
      <c r="G78" s="74" t="s">
        <v>463</v>
      </c>
      <c r="H78" s="74" t="s">
        <v>464</v>
      </c>
      <c r="I78" s="74" t="s">
        <v>460</v>
      </c>
      <c r="J78" s="75">
        <v>1</v>
      </c>
      <c r="K78" s="76">
        <v>479</v>
      </c>
      <c r="L78" s="76">
        <f t="shared" si="1"/>
        <v>479</v>
      </c>
      <c r="M78" s="77" t="s">
        <v>155</v>
      </c>
    </row>
    <row r="79" spans="1:14" ht="25.5" hidden="1" x14ac:dyDescent="0.2">
      <c r="A79" s="73" t="s">
        <v>465</v>
      </c>
      <c r="B79" s="73" t="s">
        <v>175</v>
      </c>
      <c r="C79" s="73" t="s">
        <v>54</v>
      </c>
      <c r="D79" s="74" t="s">
        <v>157</v>
      </c>
      <c r="E79" s="73" t="s">
        <v>347</v>
      </c>
      <c r="F79" s="74" t="s">
        <v>466</v>
      </c>
      <c r="G79" s="74" t="s">
        <v>467</v>
      </c>
      <c r="H79" s="74" t="s">
        <v>468</v>
      </c>
      <c r="I79" s="74" t="s">
        <v>456</v>
      </c>
      <c r="J79" s="75">
        <v>5</v>
      </c>
      <c r="K79" s="76">
        <v>675</v>
      </c>
      <c r="L79" s="76">
        <f t="shared" si="1"/>
        <v>3375</v>
      </c>
      <c r="M79" s="77" t="s">
        <v>155</v>
      </c>
    </row>
    <row r="80" spans="1:14" ht="38.25" hidden="1" x14ac:dyDescent="0.2">
      <c r="A80" s="73" t="s">
        <v>469</v>
      </c>
      <c r="B80" s="73" t="s">
        <v>175</v>
      </c>
      <c r="C80" s="73" t="s">
        <v>54</v>
      </c>
      <c r="D80" s="74" t="s">
        <v>157</v>
      </c>
      <c r="E80" s="73" t="s">
        <v>347</v>
      </c>
      <c r="F80" s="74" t="s">
        <v>470</v>
      </c>
      <c r="G80" s="74" t="s">
        <v>471</v>
      </c>
      <c r="H80" s="74" t="s">
        <v>472</v>
      </c>
      <c r="I80" s="74" t="s">
        <v>351</v>
      </c>
      <c r="J80" s="75">
        <v>2</v>
      </c>
      <c r="K80" s="76">
        <v>460</v>
      </c>
      <c r="L80" s="76">
        <f t="shared" si="1"/>
        <v>920</v>
      </c>
      <c r="M80" s="77" t="s">
        <v>155</v>
      </c>
    </row>
    <row r="81" spans="1:13" ht="25.5" hidden="1" x14ac:dyDescent="0.2">
      <c r="A81" s="73" t="s">
        <v>473</v>
      </c>
      <c r="B81" s="73" t="s">
        <v>148</v>
      </c>
      <c r="C81" s="73" t="s">
        <v>54</v>
      </c>
      <c r="D81" s="74" t="s">
        <v>157</v>
      </c>
      <c r="E81" s="73" t="s">
        <v>347</v>
      </c>
      <c r="F81" s="74" t="s">
        <v>474</v>
      </c>
      <c r="G81" s="74" t="s">
        <v>475</v>
      </c>
      <c r="H81" s="74" t="s">
        <v>476</v>
      </c>
      <c r="I81" s="74" t="s">
        <v>456</v>
      </c>
      <c r="J81" s="75">
        <v>129</v>
      </c>
      <c r="K81" s="76">
        <v>347</v>
      </c>
      <c r="L81" s="76">
        <f t="shared" si="1"/>
        <v>44763</v>
      </c>
      <c r="M81" s="77" t="s">
        <v>155</v>
      </c>
    </row>
    <row r="82" spans="1:13" ht="25.5" hidden="1" x14ac:dyDescent="0.2">
      <c r="A82" s="73" t="s">
        <v>477</v>
      </c>
      <c r="B82" s="73" t="s">
        <v>175</v>
      </c>
      <c r="C82" s="73" t="s">
        <v>54</v>
      </c>
      <c r="D82" s="74" t="s">
        <v>157</v>
      </c>
      <c r="E82" s="73" t="s">
        <v>347</v>
      </c>
      <c r="F82" s="74" t="s">
        <v>348</v>
      </c>
      <c r="G82" s="74" t="s">
        <v>478</v>
      </c>
      <c r="H82" s="74" t="s">
        <v>479</v>
      </c>
      <c r="I82" s="74" t="s">
        <v>456</v>
      </c>
      <c r="J82" s="75">
        <v>11</v>
      </c>
      <c r="K82" s="76">
        <v>517</v>
      </c>
      <c r="L82" s="76">
        <f t="shared" si="1"/>
        <v>5687</v>
      </c>
      <c r="M82" s="77" t="s">
        <v>155</v>
      </c>
    </row>
    <row r="83" spans="1:13" ht="25.5" hidden="1" x14ac:dyDescent="0.2">
      <c r="A83" s="73" t="s">
        <v>480</v>
      </c>
      <c r="B83" s="73" t="s">
        <v>175</v>
      </c>
      <c r="C83" s="73" t="s">
        <v>54</v>
      </c>
      <c r="D83" s="74" t="s">
        <v>157</v>
      </c>
      <c r="E83" s="73" t="s">
        <v>341</v>
      </c>
      <c r="F83" s="74" t="s">
        <v>481</v>
      </c>
      <c r="G83" s="74" t="s">
        <v>478</v>
      </c>
      <c r="H83" s="74" t="s">
        <v>482</v>
      </c>
      <c r="I83" s="74" t="s">
        <v>460</v>
      </c>
      <c r="J83" s="75">
        <v>1</v>
      </c>
      <c r="K83" s="76">
        <v>944</v>
      </c>
      <c r="L83" s="76">
        <f t="shared" si="1"/>
        <v>944</v>
      </c>
      <c r="M83" s="77" t="s">
        <v>155</v>
      </c>
    </row>
    <row r="84" spans="1:13" ht="25.5" hidden="1" x14ac:dyDescent="0.2">
      <c r="A84" s="73" t="s">
        <v>483</v>
      </c>
      <c r="B84" s="73" t="s">
        <v>175</v>
      </c>
      <c r="C84" s="73" t="s">
        <v>54</v>
      </c>
      <c r="D84" s="74" t="s">
        <v>157</v>
      </c>
      <c r="E84" s="73" t="s">
        <v>347</v>
      </c>
      <c r="F84" s="74" t="s">
        <v>348</v>
      </c>
      <c r="G84" s="74" t="s">
        <v>478</v>
      </c>
      <c r="H84" s="74" t="s">
        <v>484</v>
      </c>
      <c r="I84" s="74" t="s">
        <v>456</v>
      </c>
      <c r="J84" s="75">
        <v>8</v>
      </c>
      <c r="K84" s="76">
        <v>576</v>
      </c>
      <c r="L84" s="76">
        <f t="shared" si="1"/>
        <v>4608</v>
      </c>
      <c r="M84" s="77" t="s">
        <v>155</v>
      </c>
    </row>
    <row r="85" spans="1:13" ht="25.5" hidden="1" x14ac:dyDescent="0.2">
      <c r="A85" s="73" t="s">
        <v>485</v>
      </c>
      <c r="B85" s="73" t="s">
        <v>175</v>
      </c>
      <c r="C85" s="73" t="s">
        <v>54</v>
      </c>
      <c r="D85" s="74" t="s">
        <v>157</v>
      </c>
      <c r="E85" s="73" t="s">
        <v>347</v>
      </c>
      <c r="F85" s="74" t="s">
        <v>348</v>
      </c>
      <c r="G85" s="74" t="s">
        <v>486</v>
      </c>
      <c r="H85" s="74" t="s">
        <v>487</v>
      </c>
      <c r="I85" s="74" t="s">
        <v>456</v>
      </c>
      <c r="J85" s="75">
        <v>2</v>
      </c>
      <c r="K85" s="76">
        <v>643</v>
      </c>
      <c r="L85" s="76">
        <f t="shared" si="1"/>
        <v>1286</v>
      </c>
      <c r="M85" s="77" t="s">
        <v>155</v>
      </c>
    </row>
    <row r="86" spans="1:13" ht="25.5" hidden="1" x14ac:dyDescent="0.2">
      <c r="A86" s="73" t="s">
        <v>488</v>
      </c>
      <c r="B86" s="73" t="s">
        <v>175</v>
      </c>
      <c r="C86" s="73" t="s">
        <v>54</v>
      </c>
      <c r="D86" s="74" t="s">
        <v>157</v>
      </c>
      <c r="E86" s="73" t="s">
        <v>347</v>
      </c>
      <c r="F86" s="74" t="s">
        <v>489</v>
      </c>
      <c r="G86" s="74" t="s">
        <v>490</v>
      </c>
      <c r="H86" s="74" t="s">
        <v>491</v>
      </c>
      <c r="I86" s="74" t="s">
        <v>492</v>
      </c>
      <c r="J86" s="75">
        <v>2</v>
      </c>
      <c r="K86" s="76">
        <v>468</v>
      </c>
      <c r="L86" s="76">
        <f t="shared" si="1"/>
        <v>936</v>
      </c>
      <c r="M86" s="77" t="s">
        <v>155</v>
      </c>
    </row>
    <row r="87" spans="1:13" ht="25.5" hidden="1" x14ac:dyDescent="0.2">
      <c r="A87" s="73" t="s">
        <v>493</v>
      </c>
      <c r="B87" s="73" t="s">
        <v>175</v>
      </c>
      <c r="C87" s="73" t="s">
        <v>54</v>
      </c>
      <c r="D87" s="74" t="s">
        <v>157</v>
      </c>
      <c r="E87" s="73" t="s">
        <v>347</v>
      </c>
      <c r="F87" s="74" t="s">
        <v>489</v>
      </c>
      <c r="G87" s="74" t="s">
        <v>490</v>
      </c>
      <c r="H87" s="74" t="s">
        <v>494</v>
      </c>
      <c r="I87" s="74" t="s">
        <v>492</v>
      </c>
      <c r="J87" s="75">
        <v>2</v>
      </c>
      <c r="K87" s="76">
        <v>494</v>
      </c>
      <c r="L87" s="76">
        <f t="shared" si="1"/>
        <v>988</v>
      </c>
      <c r="M87" s="77" t="s">
        <v>155</v>
      </c>
    </row>
    <row r="88" spans="1:13" ht="25.5" hidden="1" x14ac:dyDescent="0.2">
      <c r="A88" s="73" t="s">
        <v>495</v>
      </c>
      <c r="B88" s="73" t="s">
        <v>148</v>
      </c>
      <c r="C88" s="73" t="s">
        <v>54</v>
      </c>
      <c r="D88" s="74" t="s">
        <v>157</v>
      </c>
      <c r="E88" s="73" t="s">
        <v>347</v>
      </c>
      <c r="F88" s="74" t="s">
        <v>496</v>
      </c>
      <c r="G88" s="74" t="s">
        <v>497</v>
      </c>
      <c r="H88" s="74" t="s">
        <v>498</v>
      </c>
      <c r="I88" s="74" t="s">
        <v>456</v>
      </c>
      <c r="J88" s="75">
        <v>19</v>
      </c>
      <c r="K88" s="76">
        <v>186</v>
      </c>
      <c r="L88" s="76">
        <f t="shared" si="1"/>
        <v>3534</v>
      </c>
      <c r="M88" s="77" t="s">
        <v>155</v>
      </c>
    </row>
    <row r="89" spans="1:13" ht="25.5" hidden="1" x14ac:dyDescent="0.2">
      <c r="A89" s="73" t="s">
        <v>499</v>
      </c>
      <c r="B89" s="73" t="s">
        <v>175</v>
      </c>
      <c r="C89" s="73" t="s">
        <v>54</v>
      </c>
      <c r="D89" s="74" t="s">
        <v>157</v>
      </c>
      <c r="E89" s="73" t="s">
        <v>347</v>
      </c>
      <c r="F89" s="74" t="s">
        <v>500</v>
      </c>
      <c r="G89" s="74" t="s">
        <v>501</v>
      </c>
      <c r="H89" s="74" t="s">
        <v>498</v>
      </c>
      <c r="I89" s="74" t="s">
        <v>456</v>
      </c>
      <c r="J89" s="75">
        <v>8</v>
      </c>
      <c r="K89" s="76">
        <v>207</v>
      </c>
      <c r="L89" s="76">
        <f t="shared" si="1"/>
        <v>1656</v>
      </c>
      <c r="M89" s="77" t="s">
        <v>155</v>
      </c>
    </row>
    <row r="90" spans="1:13" ht="25.5" hidden="1" x14ac:dyDescent="0.2">
      <c r="A90" s="73" t="s">
        <v>502</v>
      </c>
      <c r="B90" s="73" t="s">
        <v>175</v>
      </c>
      <c r="C90" s="73" t="s">
        <v>54</v>
      </c>
      <c r="D90" s="74" t="s">
        <v>157</v>
      </c>
      <c r="E90" s="73" t="s">
        <v>341</v>
      </c>
      <c r="F90" s="74" t="s">
        <v>503</v>
      </c>
      <c r="G90" s="74" t="s">
        <v>504</v>
      </c>
      <c r="H90" s="74" t="s">
        <v>505</v>
      </c>
      <c r="I90" s="74" t="s">
        <v>460</v>
      </c>
      <c r="J90" s="75">
        <v>1</v>
      </c>
      <c r="K90" s="76">
        <v>886</v>
      </c>
      <c r="L90" s="76">
        <f t="shared" si="1"/>
        <v>886</v>
      </c>
      <c r="M90" s="77" t="s">
        <v>155</v>
      </c>
    </row>
    <row r="91" spans="1:13" ht="25.5" hidden="1" x14ac:dyDescent="0.2">
      <c r="A91" s="73" t="s">
        <v>506</v>
      </c>
      <c r="B91" s="73" t="s">
        <v>175</v>
      </c>
      <c r="C91" s="73" t="s">
        <v>54</v>
      </c>
      <c r="D91" s="74" t="s">
        <v>157</v>
      </c>
      <c r="E91" s="73" t="s">
        <v>347</v>
      </c>
      <c r="F91" s="74" t="s">
        <v>507</v>
      </c>
      <c r="G91" s="74" t="s">
        <v>508</v>
      </c>
      <c r="H91" s="74" t="s">
        <v>509</v>
      </c>
      <c r="I91" s="74" t="s">
        <v>456</v>
      </c>
      <c r="J91" s="75">
        <v>1</v>
      </c>
      <c r="K91" s="76">
        <v>801.1</v>
      </c>
      <c r="L91" s="76">
        <f t="shared" si="1"/>
        <v>801.1</v>
      </c>
      <c r="M91" s="77" t="s">
        <v>70</v>
      </c>
    </row>
    <row r="92" spans="1:13" ht="25.5" hidden="1" x14ac:dyDescent="0.2">
      <c r="A92" s="73" t="s">
        <v>510</v>
      </c>
      <c r="B92" s="73" t="s">
        <v>148</v>
      </c>
      <c r="C92" s="73" t="s">
        <v>238</v>
      </c>
      <c r="D92" s="74" t="s">
        <v>220</v>
      </c>
      <c r="E92" s="73" t="s">
        <v>511</v>
      </c>
      <c r="F92" s="74" t="s">
        <v>512</v>
      </c>
      <c r="G92" s="74" t="s">
        <v>513</v>
      </c>
      <c r="H92" s="74" t="s">
        <v>514</v>
      </c>
      <c r="I92" s="74" t="s">
        <v>515</v>
      </c>
      <c r="J92" s="75">
        <v>12</v>
      </c>
      <c r="K92" s="76">
        <v>1225</v>
      </c>
      <c r="L92" s="76">
        <f t="shared" si="1"/>
        <v>14700</v>
      </c>
      <c r="M92" s="77" t="s">
        <v>155</v>
      </c>
    </row>
    <row r="93" spans="1:13" ht="38.25" x14ac:dyDescent="0.2">
      <c r="A93" s="73" t="s">
        <v>516</v>
      </c>
      <c r="B93" s="73" t="s">
        <v>428</v>
      </c>
      <c r="C93" s="73" t="s">
        <v>65</v>
      </c>
      <c r="D93" s="74" t="s">
        <v>157</v>
      </c>
      <c r="E93" s="73" t="s">
        <v>227</v>
      </c>
      <c r="F93" s="74" t="s">
        <v>517</v>
      </c>
      <c r="G93" s="74" t="s">
        <v>518</v>
      </c>
      <c r="H93" s="74" t="s">
        <v>519</v>
      </c>
      <c r="I93" s="74" t="s">
        <v>520</v>
      </c>
      <c r="J93" s="75">
        <v>14</v>
      </c>
      <c r="K93" s="76">
        <v>1738</v>
      </c>
      <c r="L93" s="76">
        <f t="shared" si="1"/>
        <v>24332</v>
      </c>
      <c r="M93" s="77" t="s">
        <v>155</v>
      </c>
    </row>
    <row r="94" spans="1:13" ht="63.75" x14ac:dyDescent="0.2">
      <c r="A94" s="73" t="s">
        <v>521</v>
      </c>
      <c r="B94" s="73" t="s">
        <v>428</v>
      </c>
      <c r="C94" s="73" t="s">
        <v>238</v>
      </c>
      <c r="D94" s="74" t="s">
        <v>149</v>
      </c>
      <c r="E94" s="73" t="s">
        <v>522</v>
      </c>
      <c r="F94" s="74" t="s">
        <v>523</v>
      </c>
      <c r="G94" s="74" t="s">
        <v>524</v>
      </c>
      <c r="H94" s="74" t="s">
        <v>525</v>
      </c>
      <c r="I94" s="74" t="s">
        <v>526</v>
      </c>
      <c r="J94" s="75">
        <v>6</v>
      </c>
      <c r="K94" s="76">
        <v>1383.6</v>
      </c>
      <c r="L94" s="76">
        <f t="shared" si="1"/>
        <v>8301.5999999999985</v>
      </c>
      <c r="M94" s="77" t="s">
        <v>155</v>
      </c>
    </row>
    <row r="95" spans="1:13" ht="63.75" x14ac:dyDescent="0.2">
      <c r="A95" s="73" t="s">
        <v>527</v>
      </c>
      <c r="B95" s="73" t="s">
        <v>428</v>
      </c>
      <c r="C95" s="73" t="s">
        <v>238</v>
      </c>
      <c r="D95" s="74" t="s">
        <v>149</v>
      </c>
      <c r="E95" s="73" t="s">
        <v>522</v>
      </c>
      <c r="F95" s="74" t="s">
        <v>528</v>
      </c>
      <c r="G95" s="74" t="s">
        <v>529</v>
      </c>
      <c r="H95" s="74" t="s">
        <v>530</v>
      </c>
      <c r="I95" s="74" t="s">
        <v>526</v>
      </c>
      <c r="J95" s="75">
        <v>29</v>
      </c>
      <c r="K95" s="76">
        <v>1116</v>
      </c>
      <c r="L95" s="76">
        <f t="shared" si="1"/>
        <v>32364</v>
      </c>
      <c r="M95" s="77" t="s">
        <v>155</v>
      </c>
    </row>
    <row r="96" spans="1:13" ht="63.75" x14ac:dyDescent="0.2">
      <c r="A96" s="73" t="s">
        <v>531</v>
      </c>
      <c r="B96" s="73" t="s">
        <v>428</v>
      </c>
      <c r="C96" s="73" t="s">
        <v>238</v>
      </c>
      <c r="D96" s="74" t="s">
        <v>149</v>
      </c>
      <c r="E96" s="73" t="s">
        <v>522</v>
      </c>
      <c r="F96" s="74" t="s">
        <v>532</v>
      </c>
      <c r="G96" s="74" t="s">
        <v>533</v>
      </c>
      <c r="H96" s="74" t="s">
        <v>530</v>
      </c>
      <c r="I96" s="74" t="s">
        <v>526</v>
      </c>
      <c r="J96" s="75">
        <v>6</v>
      </c>
      <c r="K96" s="76">
        <v>1144.8</v>
      </c>
      <c r="L96" s="76">
        <f t="shared" si="1"/>
        <v>6868.7999999999993</v>
      </c>
      <c r="M96" s="77" t="s">
        <v>155</v>
      </c>
    </row>
    <row r="97" spans="1:13" ht="25.5" hidden="1" x14ac:dyDescent="0.2">
      <c r="A97" s="73" t="s">
        <v>534</v>
      </c>
      <c r="B97" s="73" t="s">
        <v>148</v>
      </c>
      <c r="C97" s="73" t="s">
        <v>65</v>
      </c>
      <c r="D97" s="74" t="s">
        <v>180</v>
      </c>
      <c r="E97" s="73" t="s">
        <v>535</v>
      </c>
      <c r="F97" s="74" t="s">
        <v>536</v>
      </c>
      <c r="G97" s="74" t="s">
        <v>537</v>
      </c>
      <c r="H97" s="74" t="s">
        <v>538</v>
      </c>
      <c r="I97" s="74" t="s">
        <v>539</v>
      </c>
      <c r="J97" s="75">
        <v>75</v>
      </c>
      <c r="K97" s="76">
        <v>36</v>
      </c>
      <c r="L97" s="76">
        <f t="shared" si="1"/>
        <v>2700</v>
      </c>
      <c r="M97" s="77" t="s">
        <v>155</v>
      </c>
    </row>
    <row r="98" spans="1:13" ht="25.5" x14ac:dyDescent="0.2">
      <c r="A98" s="73" t="s">
        <v>540</v>
      </c>
      <c r="B98" s="73" t="s">
        <v>428</v>
      </c>
      <c r="C98" s="77" t="s">
        <v>54</v>
      </c>
      <c r="D98" s="74" t="s">
        <v>180</v>
      </c>
      <c r="E98" s="73" t="s">
        <v>535</v>
      </c>
      <c r="F98" s="74" t="s">
        <v>541</v>
      </c>
      <c r="G98" s="74" t="s">
        <v>542</v>
      </c>
      <c r="H98" s="74" t="s">
        <v>543</v>
      </c>
      <c r="I98" s="79"/>
      <c r="J98" s="75">
        <v>1</v>
      </c>
      <c r="K98" s="76">
        <v>303</v>
      </c>
      <c r="L98" s="76">
        <f t="shared" si="1"/>
        <v>303</v>
      </c>
      <c r="M98" s="77" t="s">
        <v>155</v>
      </c>
    </row>
    <row r="99" spans="1:13" ht="25.5" x14ac:dyDescent="0.2">
      <c r="A99" s="73" t="s">
        <v>544</v>
      </c>
      <c r="B99" s="73" t="s">
        <v>428</v>
      </c>
      <c r="C99" s="73" t="s">
        <v>65</v>
      </c>
      <c r="D99" s="74" t="s">
        <v>149</v>
      </c>
      <c r="E99" s="73" t="s">
        <v>545</v>
      </c>
      <c r="F99" s="74" t="s">
        <v>546</v>
      </c>
      <c r="G99" s="74" t="s">
        <v>547</v>
      </c>
      <c r="H99" s="74" t="s">
        <v>548</v>
      </c>
      <c r="I99" s="74" t="s">
        <v>549</v>
      </c>
      <c r="J99" s="75">
        <v>150</v>
      </c>
      <c r="K99" s="76">
        <v>123.2</v>
      </c>
      <c r="L99" s="76">
        <f t="shared" si="1"/>
        <v>18480</v>
      </c>
      <c r="M99" s="77" t="s">
        <v>155</v>
      </c>
    </row>
    <row r="100" spans="1:13" ht="25.5" hidden="1" x14ac:dyDescent="0.2">
      <c r="A100" s="73" t="s">
        <v>550</v>
      </c>
      <c r="B100" s="73" t="s">
        <v>164</v>
      </c>
      <c r="C100" s="73" t="s">
        <v>65</v>
      </c>
      <c r="D100" s="74" t="s">
        <v>149</v>
      </c>
      <c r="E100" s="73" t="s">
        <v>545</v>
      </c>
      <c r="F100" s="74" t="s">
        <v>551</v>
      </c>
      <c r="G100" s="74" t="s">
        <v>552</v>
      </c>
      <c r="H100" s="74" t="s">
        <v>553</v>
      </c>
      <c r="I100" s="74" t="s">
        <v>554</v>
      </c>
      <c r="J100" s="75">
        <v>21</v>
      </c>
      <c r="K100" s="76">
        <v>140.5</v>
      </c>
      <c r="L100" s="76">
        <f t="shared" si="1"/>
        <v>2950.5</v>
      </c>
      <c r="M100" s="77" t="s">
        <v>155</v>
      </c>
    </row>
    <row r="101" spans="1:13" ht="25.5" hidden="1" x14ac:dyDescent="0.2">
      <c r="A101" s="73" t="s">
        <v>555</v>
      </c>
      <c r="B101" s="73" t="s">
        <v>164</v>
      </c>
      <c r="C101" s="73" t="s">
        <v>65</v>
      </c>
      <c r="D101" s="74" t="s">
        <v>149</v>
      </c>
      <c r="E101" s="73" t="s">
        <v>545</v>
      </c>
      <c r="F101" s="74" t="s">
        <v>551</v>
      </c>
      <c r="G101" s="74" t="s">
        <v>552</v>
      </c>
      <c r="H101" s="74" t="s">
        <v>553</v>
      </c>
      <c r="I101" s="74" t="s">
        <v>556</v>
      </c>
      <c r="J101" s="75">
        <v>52</v>
      </c>
      <c r="K101" s="76">
        <v>140.5</v>
      </c>
      <c r="L101" s="76">
        <f t="shared" si="1"/>
        <v>7306</v>
      </c>
      <c r="M101" s="77" t="s">
        <v>155</v>
      </c>
    </row>
    <row r="102" spans="1:13" ht="25.5" x14ac:dyDescent="0.2">
      <c r="A102" s="73" t="s">
        <v>557</v>
      </c>
      <c r="B102" s="73" t="s">
        <v>428</v>
      </c>
      <c r="C102" s="73" t="s">
        <v>65</v>
      </c>
      <c r="D102" s="74" t="s">
        <v>149</v>
      </c>
      <c r="E102" s="73" t="s">
        <v>545</v>
      </c>
      <c r="F102" s="74" t="s">
        <v>551</v>
      </c>
      <c r="G102" s="74" t="s">
        <v>552</v>
      </c>
      <c r="H102" s="74" t="s">
        <v>553</v>
      </c>
      <c r="I102" s="74" t="s">
        <v>549</v>
      </c>
      <c r="J102" s="75">
        <v>32</v>
      </c>
      <c r="K102" s="76">
        <v>140.5</v>
      </c>
      <c r="L102" s="76">
        <f t="shared" si="1"/>
        <v>4496</v>
      </c>
      <c r="M102" s="77" t="s">
        <v>155</v>
      </c>
    </row>
    <row r="103" spans="1:13" ht="25.5" x14ac:dyDescent="0.2">
      <c r="A103" s="73" t="s">
        <v>558</v>
      </c>
      <c r="B103" s="73" t="s">
        <v>428</v>
      </c>
      <c r="C103" s="78" t="s">
        <v>54</v>
      </c>
      <c r="D103" s="74" t="s">
        <v>149</v>
      </c>
      <c r="E103" s="73" t="s">
        <v>545</v>
      </c>
      <c r="F103" s="74" t="s">
        <v>559</v>
      </c>
      <c r="G103" s="74" t="s">
        <v>560</v>
      </c>
      <c r="H103" s="74" t="s">
        <v>561</v>
      </c>
      <c r="I103" s="79"/>
      <c r="J103" s="75">
        <v>2</v>
      </c>
      <c r="K103" s="76">
        <v>262.8</v>
      </c>
      <c r="L103" s="76">
        <f t="shared" si="1"/>
        <v>525.6</v>
      </c>
      <c r="M103" s="77" t="s">
        <v>155</v>
      </c>
    </row>
    <row r="104" spans="1:13" ht="25.5" hidden="1" x14ac:dyDescent="0.2">
      <c r="A104" s="73" t="s">
        <v>562</v>
      </c>
      <c r="B104" s="73" t="s">
        <v>148</v>
      </c>
      <c r="C104" s="73" t="s">
        <v>238</v>
      </c>
      <c r="D104" s="74" t="s">
        <v>149</v>
      </c>
      <c r="E104" s="73" t="s">
        <v>563</v>
      </c>
      <c r="F104" s="74" t="s">
        <v>564</v>
      </c>
      <c r="G104" s="74" t="s">
        <v>565</v>
      </c>
      <c r="H104" s="74" t="s">
        <v>566</v>
      </c>
      <c r="I104" s="74" t="s">
        <v>567</v>
      </c>
      <c r="J104" s="75">
        <v>2</v>
      </c>
      <c r="K104" s="76">
        <v>1275.8</v>
      </c>
      <c r="L104" s="76">
        <f t="shared" si="1"/>
        <v>2551.6</v>
      </c>
      <c r="M104" s="77" t="s">
        <v>155</v>
      </c>
    </row>
    <row r="105" spans="1:13" ht="25.5" hidden="1" x14ac:dyDescent="0.2">
      <c r="A105" s="73" t="s">
        <v>568</v>
      </c>
      <c r="B105" s="73" t="s">
        <v>148</v>
      </c>
      <c r="C105" s="73" t="s">
        <v>238</v>
      </c>
      <c r="D105" s="74" t="s">
        <v>362</v>
      </c>
      <c r="E105" s="73" t="s">
        <v>569</v>
      </c>
      <c r="F105" s="74" t="s">
        <v>570</v>
      </c>
      <c r="G105" s="74" t="s">
        <v>571</v>
      </c>
      <c r="H105" s="74" t="s">
        <v>572</v>
      </c>
      <c r="I105" s="79"/>
      <c r="J105" s="75">
        <v>2</v>
      </c>
      <c r="K105" s="76">
        <v>951.18</v>
      </c>
      <c r="L105" s="76">
        <f t="shared" si="1"/>
        <v>1902.36</v>
      </c>
      <c r="M105" s="77" t="s">
        <v>155</v>
      </c>
    </row>
    <row r="106" spans="1:13" ht="25.5" hidden="1" x14ac:dyDescent="0.2">
      <c r="A106" s="73" t="s">
        <v>573</v>
      </c>
      <c r="B106" s="73" t="s">
        <v>148</v>
      </c>
      <c r="C106" s="73" t="s">
        <v>54</v>
      </c>
      <c r="D106" s="74" t="s">
        <v>157</v>
      </c>
      <c r="E106" s="73" t="s">
        <v>574</v>
      </c>
      <c r="F106" s="74" t="s">
        <v>575</v>
      </c>
      <c r="G106" s="74" t="s">
        <v>576</v>
      </c>
      <c r="H106" s="74" t="s">
        <v>577</v>
      </c>
      <c r="I106" s="74" t="s">
        <v>578</v>
      </c>
      <c r="J106" s="75">
        <v>2</v>
      </c>
      <c r="K106" s="76">
        <v>365</v>
      </c>
      <c r="L106" s="76">
        <f t="shared" si="1"/>
        <v>730</v>
      </c>
      <c r="M106" s="77" t="s">
        <v>155</v>
      </c>
    </row>
    <row r="107" spans="1:13" ht="25.5" hidden="1" x14ac:dyDescent="0.2">
      <c r="A107" s="73" t="s">
        <v>579</v>
      </c>
      <c r="B107" s="73" t="s">
        <v>164</v>
      </c>
      <c r="C107" s="73" t="s">
        <v>54</v>
      </c>
      <c r="D107" s="74" t="s">
        <v>149</v>
      </c>
      <c r="E107" s="73" t="s">
        <v>221</v>
      </c>
      <c r="F107" s="74" t="s">
        <v>580</v>
      </c>
      <c r="G107" s="74" t="s">
        <v>581</v>
      </c>
      <c r="H107" s="74" t="s">
        <v>582</v>
      </c>
      <c r="I107" s="74" t="s">
        <v>583</v>
      </c>
      <c r="J107" s="75">
        <v>1</v>
      </c>
      <c r="K107" s="76">
        <v>906.25</v>
      </c>
      <c r="L107" s="76">
        <f t="shared" si="1"/>
        <v>906.25</v>
      </c>
      <c r="M107" s="77" t="s">
        <v>155</v>
      </c>
    </row>
    <row r="108" spans="1:13" ht="51" hidden="1" x14ac:dyDescent="0.2">
      <c r="A108" s="73" t="s">
        <v>584</v>
      </c>
      <c r="B108" s="73" t="s">
        <v>175</v>
      </c>
      <c r="C108" s="73" t="s">
        <v>238</v>
      </c>
      <c r="D108" s="74" t="s">
        <v>157</v>
      </c>
      <c r="E108" s="73" t="s">
        <v>411</v>
      </c>
      <c r="F108" s="74" t="s">
        <v>585</v>
      </c>
      <c r="G108" s="74" t="s">
        <v>586</v>
      </c>
      <c r="H108" s="74" t="s">
        <v>587</v>
      </c>
      <c r="I108" s="74" t="s">
        <v>588</v>
      </c>
      <c r="J108" s="75">
        <v>8</v>
      </c>
      <c r="K108" s="76">
        <v>455</v>
      </c>
      <c r="L108" s="76">
        <f t="shared" si="1"/>
        <v>3640</v>
      </c>
      <c r="M108" s="77" t="s">
        <v>155</v>
      </c>
    </row>
    <row r="109" spans="1:13" ht="38.25" hidden="1" x14ac:dyDescent="0.2">
      <c r="A109" s="73" t="s">
        <v>589</v>
      </c>
      <c r="B109" s="73" t="s">
        <v>175</v>
      </c>
      <c r="C109" s="73" t="s">
        <v>65</v>
      </c>
      <c r="D109" s="74" t="s">
        <v>157</v>
      </c>
      <c r="E109" s="73" t="s">
        <v>310</v>
      </c>
      <c r="F109" s="74" t="s">
        <v>590</v>
      </c>
      <c r="G109" s="74" t="s">
        <v>591</v>
      </c>
      <c r="H109" s="74" t="s">
        <v>592</v>
      </c>
      <c r="I109" s="74" t="s">
        <v>593</v>
      </c>
      <c r="J109" s="75">
        <v>2</v>
      </c>
      <c r="K109" s="76">
        <v>1081</v>
      </c>
      <c r="L109" s="76">
        <f t="shared" si="1"/>
        <v>2162</v>
      </c>
      <c r="M109" s="77" t="s">
        <v>155</v>
      </c>
    </row>
    <row r="110" spans="1:13" ht="38.25" hidden="1" x14ac:dyDescent="0.2">
      <c r="A110" s="73" t="s">
        <v>594</v>
      </c>
      <c r="B110" s="73" t="s">
        <v>50</v>
      </c>
      <c r="C110" s="73" t="s">
        <v>65</v>
      </c>
      <c r="D110" s="74" t="s">
        <v>157</v>
      </c>
      <c r="E110" s="73" t="s">
        <v>227</v>
      </c>
      <c r="F110" s="74" t="s">
        <v>595</v>
      </c>
      <c r="G110" s="74" t="s">
        <v>591</v>
      </c>
      <c r="H110" s="74" t="s">
        <v>596</v>
      </c>
      <c r="I110" s="74" t="s">
        <v>597</v>
      </c>
      <c r="J110" s="75">
        <v>2</v>
      </c>
      <c r="K110" s="76">
        <v>990</v>
      </c>
      <c r="L110" s="76">
        <f t="shared" si="1"/>
        <v>1980</v>
      </c>
      <c r="M110" s="77" t="s">
        <v>155</v>
      </c>
    </row>
    <row r="111" spans="1:13" ht="38.25" hidden="1" x14ac:dyDescent="0.2">
      <c r="A111" s="73" t="s">
        <v>598</v>
      </c>
      <c r="B111" s="73" t="s">
        <v>50</v>
      </c>
      <c r="C111" s="73" t="s">
        <v>65</v>
      </c>
      <c r="D111" s="74" t="s">
        <v>157</v>
      </c>
      <c r="E111" s="73" t="s">
        <v>227</v>
      </c>
      <c r="F111" s="74" t="s">
        <v>599</v>
      </c>
      <c r="G111" s="74" t="s">
        <v>600</v>
      </c>
      <c r="H111" s="74" t="s">
        <v>601</v>
      </c>
      <c r="I111" s="74" t="s">
        <v>597</v>
      </c>
      <c r="J111" s="75">
        <v>3</v>
      </c>
      <c r="K111" s="76">
        <v>1254</v>
      </c>
      <c r="L111" s="76">
        <f t="shared" si="1"/>
        <v>3762</v>
      </c>
      <c r="M111" s="77" t="s">
        <v>155</v>
      </c>
    </row>
    <row r="112" spans="1:13" ht="51" hidden="1" x14ac:dyDescent="0.2">
      <c r="A112" s="73" t="s">
        <v>602</v>
      </c>
      <c r="B112" s="73" t="s">
        <v>164</v>
      </c>
      <c r="C112" s="73" t="s">
        <v>65</v>
      </c>
      <c r="D112" s="74" t="s">
        <v>157</v>
      </c>
      <c r="E112" s="73" t="s">
        <v>603</v>
      </c>
      <c r="F112" s="74" t="s">
        <v>604</v>
      </c>
      <c r="G112" s="74" t="s">
        <v>605</v>
      </c>
      <c r="H112" s="74" t="s">
        <v>606</v>
      </c>
      <c r="I112" s="74" t="s">
        <v>607</v>
      </c>
      <c r="J112" s="75">
        <v>14</v>
      </c>
      <c r="K112" s="76">
        <v>1125</v>
      </c>
      <c r="L112" s="76">
        <f t="shared" si="1"/>
        <v>15750</v>
      </c>
      <c r="M112" s="77" t="s">
        <v>155</v>
      </c>
    </row>
    <row r="113" spans="1:13" ht="51" hidden="1" x14ac:dyDescent="0.2">
      <c r="A113" s="73" t="s">
        <v>608</v>
      </c>
      <c r="B113" s="73" t="s">
        <v>164</v>
      </c>
      <c r="C113" s="73" t="s">
        <v>65</v>
      </c>
      <c r="D113" s="74" t="s">
        <v>157</v>
      </c>
      <c r="E113" s="73" t="s">
        <v>603</v>
      </c>
      <c r="F113" s="74" t="s">
        <v>609</v>
      </c>
      <c r="G113" s="74" t="s">
        <v>605</v>
      </c>
      <c r="H113" s="74" t="s">
        <v>606</v>
      </c>
      <c r="I113" s="74" t="s">
        <v>610</v>
      </c>
      <c r="J113" s="75">
        <v>9</v>
      </c>
      <c r="K113" s="76">
        <v>1125</v>
      </c>
      <c r="L113" s="76">
        <f t="shared" si="1"/>
        <v>10125</v>
      </c>
      <c r="M113" s="77" t="s">
        <v>155</v>
      </c>
    </row>
    <row r="114" spans="1:13" ht="51" hidden="1" x14ac:dyDescent="0.2">
      <c r="A114" s="73" t="s">
        <v>611</v>
      </c>
      <c r="B114" s="73" t="s">
        <v>50</v>
      </c>
      <c r="C114" s="73" t="s">
        <v>65</v>
      </c>
      <c r="D114" s="74" t="s">
        <v>157</v>
      </c>
      <c r="E114" s="73" t="s">
        <v>603</v>
      </c>
      <c r="F114" s="74" t="s">
        <v>612</v>
      </c>
      <c r="G114" s="74" t="s">
        <v>613</v>
      </c>
      <c r="H114" s="74" t="s">
        <v>614</v>
      </c>
      <c r="I114" s="74" t="s">
        <v>615</v>
      </c>
      <c r="J114" s="75">
        <v>2</v>
      </c>
      <c r="K114" s="76">
        <v>588</v>
      </c>
      <c r="L114" s="76">
        <f t="shared" si="1"/>
        <v>1176</v>
      </c>
      <c r="M114" s="77" t="s">
        <v>155</v>
      </c>
    </row>
    <row r="115" spans="1:13" ht="51" hidden="1" x14ac:dyDescent="0.2">
      <c r="A115" s="73" t="s">
        <v>616</v>
      </c>
      <c r="B115" s="73" t="s">
        <v>50</v>
      </c>
      <c r="C115" s="73" t="s">
        <v>65</v>
      </c>
      <c r="D115" s="74" t="s">
        <v>157</v>
      </c>
      <c r="E115" s="73" t="s">
        <v>603</v>
      </c>
      <c r="F115" s="74" t="s">
        <v>617</v>
      </c>
      <c r="G115" s="74" t="s">
        <v>618</v>
      </c>
      <c r="H115" s="74" t="s">
        <v>619</v>
      </c>
      <c r="I115" s="74" t="s">
        <v>615</v>
      </c>
      <c r="J115" s="75">
        <v>6</v>
      </c>
      <c r="K115" s="76">
        <v>929</v>
      </c>
      <c r="L115" s="76">
        <f t="shared" si="1"/>
        <v>5574</v>
      </c>
      <c r="M115" s="77" t="s">
        <v>155</v>
      </c>
    </row>
    <row r="116" spans="1:13" ht="51" hidden="1" x14ac:dyDescent="0.2">
      <c r="A116" s="73" t="s">
        <v>620</v>
      </c>
      <c r="B116" s="73" t="s">
        <v>50</v>
      </c>
      <c r="C116" s="73" t="s">
        <v>65</v>
      </c>
      <c r="D116" s="74" t="s">
        <v>157</v>
      </c>
      <c r="E116" s="73" t="s">
        <v>603</v>
      </c>
      <c r="F116" s="74" t="s">
        <v>621</v>
      </c>
      <c r="G116" s="74" t="s">
        <v>618</v>
      </c>
      <c r="H116" s="74" t="s">
        <v>622</v>
      </c>
      <c r="I116" s="74" t="s">
        <v>615</v>
      </c>
      <c r="J116" s="75">
        <v>2</v>
      </c>
      <c r="K116" s="76">
        <v>609</v>
      </c>
      <c r="L116" s="76">
        <f t="shared" si="1"/>
        <v>1218</v>
      </c>
      <c r="M116" s="77" t="s">
        <v>155</v>
      </c>
    </row>
    <row r="117" spans="1:13" ht="51" hidden="1" x14ac:dyDescent="0.2">
      <c r="A117" s="73" t="s">
        <v>623</v>
      </c>
      <c r="B117" s="73" t="s">
        <v>50</v>
      </c>
      <c r="C117" s="73" t="s">
        <v>65</v>
      </c>
      <c r="D117" s="74" t="s">
        <v>157</v>
      </c>
      <c r="E117" s="73" t="s">
        <v>603</v>
      </c>
      <c r="F117" s="74" t="s">
        <v>624</v>
      </c>
      <c r="G117" s="74" t="s">
        <v>625</v>
      </c>
      <c r="H117" s="74" t="s">
        <v>626</v>
      </c>
      <c r="I117" s="74" t="s">
        <v>615</v>
      </c>
      <c r="J117" s="75">
        <v>1</v>
      </c>
      <c r="K117" s="76">
        <v>830</v>
      </c>
      <c r="L117" s="76">
        <f t="shared" si="1"/>
        <v>830</v>
      </c>
      <c r="M117" s="77" t="s">
        <v>155</v>
      </c>
    </row>
    <row r="118" spans="1:13" ht="51" hidden="1" x14ac:dyDescent="0.2">
      <c r="A118" s="73" t="s">
        <v>627</v>
      </c>
      <c r="B118" s="73" t="s">
        <v>50</v>
      </c>
      <c r="C118" s="73" t="s">
        <v>65</v>
      </c>
      <c r="D118" s="74" t="s">
        <v>157</v>
      </c>
      <c r="E118" s="73" t="s">
        <v>603</v>
      </c>
      <c r="F118" s="74" t="s">
        <v>628</v>
      </c>
      <c r="G118" s="74" t="s">
        <v>629</v>
      </c>
      <c r="H118" s="74" t="s">
        <v>626</v>
      </c>
      <c r="I118" s="74" t="s">
        <v>615</v>
      </c>
      <c r="J118" s="75">
        <v>1</v>
      </c>
      <c r="K118" s="76">
        <v>830</v>
      </c>
      <c r="L118" s="76">
        <f t="shared" si="1"/>
        <v>830</v>
      </c>
      <c r="M118" s="77" t="s">
        <v>155</v>
      </c>
    </row>
    <row r="119" spans="1:13" ht="25.5" hidden="1" x14ac:dyDescent="0.2">
      <c r="A119" s="73" t="s">
        <v>630</v>
      </c>
      <c r="B119" s="73" t="s">
        <v>164</v>
      </c>
      <c r="C119" s="73" t="s">
        <v>65</v>
      </c>
      <c r="D119" s="74" t="s">
        <v>157</v>
      </c>
      <c r="E119" s="73" t="s">
        <v>227</v>
      </c>
      <c r="F119" s="74" t="s">
        <v>631</v>
      </c>
      <c r="G119" s="74" t="s">
        <v>632</v>
      </c>
      <c r="H119" s="74" t="s">
        <v>633</v>
      </c>
      <c r="I119" s="74" t="s">
        <v>634</v>
      </c>
      <c r="J119" s="75">
        <v>2</v>
      </c>
      <c r="K119" s="76">
        <v>1252</v>
      </c>
      <c r="L119" s="76">
        <f t="shared" si="1"/>
        <v>2504</v>
      </c>
      <c r="M119" s="77" t="s">
        <v>155</v>
      </c>
    </row>
    <row r="120" spans="1:13" ht="25.5" hidden="1" x14ac:dyDescent="0.2">
      <c r="A120" s="73" t="s">
        <v>635</v>
      </c>
      <c r="B120" s="73" t="s">
        <v>164</v>
      </c>
      <c r="C120" s="73" t="s">
        <v>65</v>
      </c>
      <c r="D120" s="74" t="s">
        <v>157</v>
      </c>
      <c r="E120" s="73" t="s">
        <v>227</v>
      </c>
      <c r="F120" s="74" t="s">
        <v>636</v>
      </c>
      <c r="G120" s="74" t="s">
        <v>637</v>
      </c>
      <c r="H120" s="74" t="s">
        <v>638</v>
      </c>
      <c r="I120" s="74" t="s">
        <v>634</v>
      </c>
      <c r="J120" s="75">
        <v>2</v>
      </c>
      <c r="K120" s="76">
        <v>900</v>
      </c>
      <c r="L120" s="76">
        <f t="shared" si="1"/>
        <v>1800</v>
      </c>
      <c r="M120" s="77" t="s">
        <v>155</v>
      </c>
    </row>
    <row r="121" spans="1:13" ht="25.5" hidden="1" x14ac:dyDescent="0.2">
      <c r="A121" s="73" t="s">
        <v>639</v>
      </c>
      <c r="B121" s="73" t="s">
        <v>164</v>
      </c>
      <c r="C121" s="73" t="s">
        <v>65</v>
      </c>
      <c r="D121" s="74" t="s">
        <v>157</v>
      </c>
      <c r="E121" s="73" t="s">
        <v>187</v>
      </c>
      <c r="F121" s="74" t="s">
        <v>640</v>
      </c>
      <c r="G121" s="74" t="s">
        <v>641</v>
      </c>
      <c r="H121" s="74" t="s">
        <v>642</v>
      </c>
      <c r="I121" s="74" t="s">
        <v>643</v>
      </c>
      <c r="J121" s="75">
        <v>9</v>
      </c>
      <c r="K121" s="76">
        <v>273</v>
      </c>
      <c r="L121" s="76">
        <f t="shared" si="1"/>
        <v>2457</v>
      </c>
      <c r="M121" s="77" t="s">
        <v>155</v>
      </c>
    </row>
    <row r="122" spans="1:13" ht="38.25" hidden="1" x14ac:dyDescent="0.2">
      <c r="A122" s="73" t="s">
        <v>644</v>
      </c>
      <c r="B122" s="73" t="s">
        <v>164</v>
      </c>
      <c r="C122" s="73" t="s">
        <v>65</v>
      </c>
      <c r="D122" s="74" t="s">
        <v>157</v>
      </c>
      <c r="E122" s="73" t="s">
        <v>187</v>
      </c>
      <c r="F122" s="74" t="s">
        <v>640</v>
      </c>
      <c r="G122" s="74" t="s">
        <v>641</v>
      </c>
      <c r="H122" s="74" t="s">
        <v>642</v>
      </c>
      <c r="I122" s="74" t="s">
        <v>645</v>
      </c>
      <c r="J122" s="75">
        <v>8</v>
      </c>
      <c r="K122" s="76">
        <v>273</v>
      </c>
      <c r="L122" s="76">
        <f t="shared" si="1"/>
        <v>2184</v>
      </c>
      <c r="M122" s="77" t="s">
        <v>155</v>
      </c>
    </row>
    <row r="123" spans="1:13" ht="25.5" hidden="1" x14ac:dyDescent="0.2">
      <c r="A123" s="73" t="s">
        <v>646</v>
      </c>
      <c r="B123" s="73" t="s">
        <v>148</v>
      </c>
      <c r="C123" s="73" t="s">
        <v>65</v>
      </c>
      <c r="D123" s="74" t="s">
        <v>157</v>
      </c>
      <c r="E123" s="73" t="s">
        <v>574</v>
      </c>
      <c r="F123" s="74" t="s">
        <v>647</v>
      </c>
      <c r="G123" s="74" t="s">
        <v>648</v>
      </c>
      <c r="H123" s="74" t="s">
        <v>649</v>
      </c>
      <c r="I123" s="74" t="s">
        <v>650</v>
      </c>
      <c r="J123" s="75">
        <v>8</v>
      </c>
      <c r="K123" s="76">
        <v>161</v>
      </c>
      <c r="L123" s="76">
        <f t="shared" si="1"/>
        <v>1288</v>
      </c>
      <c r="M123" s="77" t="s">
        <v>155</v>
      </c>
    </row>
    <row r="124" spans="1:13" ht="38.25" hidden="1" x14ac:dyDescent="0.2">
      <c r="A124" s="73" t="s">
        <v>651</v>
      </c>
      <c r="B124" s="73" t="s">
        <v>148</v>
      </c>
      <c r="C124" s="73" t="s">
        <v>65</v>
      </c>
      <c r="D124" s="74" t="s">
        <v>149</v>
      </c>
      <c r="E124" s="73" t="s">
        <v>652</v>
      </c>
      <c r="F124" s="74" t="s">
        <v>653</v>
      </c>
      <c r="G124" s="74" t="s">
        <v>654</v>
      </c>
      <c r="H124" s="74" t="s">
        <v>655</v>
      </c>
      <c r="I124" s="74" t="s">
        <v>656</v>
      </c>
      <c r="J124" s="75">
        <v>2</v>
      </c>
      <c r="K124" s="76">
        <v>1575.75</v>
      </c>
      <c r="L124" s="76">
        <f t="shared" si="1"/>
        <v>3151.5</v>
      </c>
      <c r="M124" s="77" t="s">
        <v>155</v>
      </c>
    </row>
    <row r="125" spans="1:13" ht="38.25" hidden="1" x14ac:dyDescent="0.2">
      <c r="A125" s="73" t="s">
        <v>657</v>
      </c>
      <c r="B125" s="73" t="s">
        <v>148</v>
      </c>
      <c r="C125" s="73" t="s">
        <v>65</v>
      </c>
      <c r="D125" s="74" t="s">
        <v>149</v>
      </c>
      <c r="E125" s="73" t="s">
        <v>652</v>
      </c>
      <c r="F125" s="74" t="s">
        <v>658</v>
      </c>
      <c r="G125" s="74" t="s">
        <v>659</v>
      </c>
      <c r="H125" s="74" t="s">
        <v>660</v>
      </c>
      <c r="I125" s="74" t="s">
        <v>661</v>
      </c>
      <c r="J125" s="75">
        <v>2</v>
      </c>
      <c r="K125" s="76">
        <v>1061.0999999999999</v>
      </c>
      <c r="L125" s="76">
        <f t="shared" si="1"/>
        <v>2122.1999999999998</v>
      </c>
      <c r="M125" s="77" t="s">
        <v>155</v>
      </c>
    </row>
    <row r="126" spans="1:13" ht="25.5" hidden="1" x14ac:dyDescent="0.2">
      <c r="A126" s="73" t="s">
        <v>662</v>
      </c>
      <c r="B126" s="73" t="s">
        <v>148</v>
      </c>
      <c r="C126" s="73" t="s">
        <v>238</v>
      </c>
      <c r="D126" s="74" t="s">
        <v>157</v>
      </c>
      <c r="E126" s="73" t="s">
        <v>574</v>
      </c>
      <c r="F126" s="74" t="s">
        <v>663</v>
      </c>
      <c r="G126" s="74" t="s">
        <v>664</v>
      </c>
      <c r="H126" s="74" t="s">
        <v>665</v>
      </c>
      <c r="I126" s="74" t="s">
        <v>650</v>
      </c>
      <c r="J126" s="75">
        <v>4</v>
      </c>
      <c r="K126" s="76">
        <v>289</v>
      </c>
      <c r="L126" s="76">
        <f t="shared" si="1"/>
        <v>1156</v>
      </c>
      <c r="M126" s="77" t="s">
        <v>155</v>
      </c>
    </row>
    <row r="127" spans="1:13" ht="25.5" hidden="1" x14ac:dyDescent="0.2">
      <c r="A127" s="73" t="s">
        <v>666</v>
      </c>
      <c r="B127" s="73" t="s">
        <v>148</v>
      </c>
      <c r="C127" s="73" t="s">
        <v>238</v>
      </c>
      <c r="D127" s="74" t="s">
        <v>157</v>
      </c>
      <c r="E127" s="73" t="s">
        <v>574</v>
      </c>
      <c r="F127" s="74" t="s">
        <v>667</v>
      </c>
      <c r="G127" s="74" t="s">
        <v>664</v>
      </c>
      <c r="H127" s="74" t="s">
        <v>668</v>
      </c>
      <c r="I127" s="74" t="s">
        <v>650</v>
      </c>
      <c r="J127" s="75">
        <v>2</v>
      </c>
      <c r="K127" s="76">
        <v>250</v>
      </c>
      <c r="L127" s="76">
        <f t="shared" si="1"/>
        <v>500</v>
      </c>
      <c r="M127" s="77" t="s">
        <v>155</v>
      </c>
    </row>
    <row r="128" spans="1:13" ht="25.5" hidden="1" x14ac:dyDescent="0.2">
      <c r="A128" s="73" t="s">
        <v>669</v>
      </c>
      <c r="B128" s="73" t="s">
        <v>148</v>
      </c>
      <c r="C128" s="73" t="s">
        <v>238</v>
      </c>
      <c r="D128" s="74" t="s">
        <v>157</v>
      </c>
      <c r="E128" s="73" t="s">
        <v>574</v>
      </c>
      <c r="F128" s="74" t="s">
        <v>670</v>
      </c>
      <c r="G128" s="74" t="s">
        <v>671</v>
      </c>
      <c r="H128" s="74" t="s">
        <v>672</v>
      </c>
      <c r="I128" s="74" t="s">
        <v>650</v>
      </c>
      <c r="J128" s="75">
        <v>1</v>
      </c>
      <c r="K128" s="76">
        <v>771</v>
      </c>
      <c r="L128" s="76">
        <f t="shared" si="1"/>
        <v>771</v>
      </c>
      <c r="M128" s="77" t="s">
        <v>155</v>
      </c>
    </row>
    <row r="129" spans="1:13" ht="76.5" hidden="1" x14ac:dyDescent="0.2">
      <c r="A129" s="73" t="s">
        <v>673</v>
      </c>
      <c r="B129" s="73" t="s">
        <v>148</v>
      </c>
      <c r="C129" s="73" t="s">
        <v>193</v>
      </c>
      <c r="D129" s="74" t="s">
        <v>180</v>
      </c>
      <c r="E129" s="73" t="s">
        <v>674</v>
      </c>
      <c r="F129" s="74" t="s">
        <v>675</v>
      </c>
      <c r="G129" s="74" t="s">
        <v>676</v>
      </c>
      <c r="H129" s="74" t="s">
        <v>677</v>
      </c>
      <c r="I129" s="74" t="s">
        <v>678</v>
      </c>
      <c r="J129" s="75">
        <v>2</v>
      </c>
      <c r="K129" s="76">
        <v>883</v>
      </c>
      <c r="L129" s="76">
        <f t="shared" si="1"/>
        <v>1766</v>
      </c>
      <c r="M129" s="77" t="s">
        <v>155</v>
      </c>
    </row>
    <row r="130" spans="1:13" ht="51" hidden="1" x14ac:dyDescent="0.2">
      <c r="A130" s="73" t="s">
        <v>679</v>
      </c>
      <c r="B130" s="73" t="s">
        <v>164</v>
      </c>
      <c r="C130" s="73" t="s">
        <v>54</v>
      </c>
      <c r="D130" s="74" t="s">
        <v>149</v>
      </c>
      <c r="E130" s="73" t="s">
        <v>221</v>
      </c>
      <c r="F130" s="74" t="s">
        <v>680</v>
      </c>
      <c r="G130" s="74" t="s">
        <v>681</v>
      </c>
      <c r="H130" s="74" t="s">
        <v>682</v>
      </c>
      <c r="I130" s="74" t="s">
        <v>683</v>
      </c>
      <c r="J130" s="75">
        <v>1</v>
      </c>
      <c r="K130" s="76">
        <v>483.75</v>
      </c>
      <c r="L130" s="76">
        <f t="shared" si="1"/>
        <v>483.75</v>
      </c>
      <c r="M130" s="77" t="s">
        <v>155</v>
      </c>
    </row>
    <row r="131" spans="1:13" ht="63.75" hidden="1" x14ac:dyDescent="0.2">
      <c r="A131" s="73" t="s">
        <v>684</v>
      </c>
      <c r="B131" s="73" t="s">
        <v>164</v>
      </c>
      <c r="C131" s="73" t="s">
        <v>54</v>
      </c>
      <c r="D131" s="74" t="s">
        <v>220</v>
      </c>
      <c r="E131" s="73" t="s">
        <v>448</v>
      </c>
      <c r="F131" s="74" t="s">
        <v>685</v>
      </c>
      <c r="G131" s="74" t="s">
        <v>686</v>
      </c>
      <c r="H131" s="74" t="s">
        <v>687</v>
      </c>
      <c r="I131" s="74" t="s">
        <v>688</v>
      </c>
      <c r="J131" s="75">
        <v>4</v>
      </c>
      <c r="K131" s="76">
        <v>1048.51</v>
      </c>
      <c r="L131" s="76">
        <f t="shared" ref="L131:L174" si="2">J131*K131</f>
        <v>4194.04</v>
      </c>
      <c r="M131" s="77" t="s">
        <v>155</v>
      </c>
    </row>
    <row r="132" spans="1:13" ht="51" hidden="1" x14ac:dyDescent="0.2">
      <c r="A132" s="73" t="s">
        <v>689</v>
      </c>
      <c r="B132" s="73" t="s">
        <v>164</v>
      </c>
      <c r="C132" s="73" t="s">
        <v>54</v>
      </c>
      <c r="D132" s="74" t="s">
        <v>149</v>
      </c>
      <c r="E132" s="73" t="s">
        <v>221</v>
      </c>
      <c r="F132" s="74" t="s">
        <v>690</v>
      </c>
      <c r="G132" s="74" t="s">
        <v>691</v>
      </c>
      <c r="H132" s="74" t="s">
        <v>692</v>
      </c>
      <c r="I132" s="74" t="s">
        <v>683</v>
      </c>
      <c r="J132" s="75">
        <v>41</v>
      </c>
      <c r="K132" s="76">
        <v>722.5</v>
      </c>
      <c r="L132" s="76">
        <f t="shared" si="2"/>
        <v>29622.5</v>
      </c>
      <c r="M132" s="77" t="s">
        <v>155</v>
      </c>
    </row>
    <row r="133" spans="1:13" ht="51" hidden="1" x14ac:dyDescent="0.2">
      <c r="A133" s="73" t="s">
        <v>693</v>
      </c>
      <c r="B133" s="73" t="s">
        <v>164</v>
      </c>
      <c r="C133" s="73" t="s">
        <v>54</v>
      </c>
      <c r="D133" s="74" t="s">
        <v>149</v>
      </c>
      <c r="E133" s="73" t="s">
        <v>221</v>
      </c>
      <c r="F133" s="74" t="s">
        <v>694</v>
      </c>
      <c r="G133" s="74" t="s">
        <v>681</v>
      </c>
      <c r="H133" s="74" t="s">
        <v>695</v>
      </c>
      <c r="I133" s="74" t="s">
        <v>683</v>
      </c>
      <c r="J133" s="75">
        <v>22</v>
      </c>
      <c r="K133" s="76">
        <v>483.75</v>
      </c>
      <c r="L133" s="76">
        <f t="shared" si="2"/>
        <v>10642.5</v>
      </c>
      <c r="M133" s="77" t="s">
        <v>155</v>
      </c>
    </row>
    <row r="134" spans="1:13" ht="51" hidden="1" x14ac:dyDescent="0.2">
      <c r="A134" s="73" t="s">
        <v>696</v>
      </c>
      <c r="B134" s="73" t="s">
        <v>164</v>
      </c>
      <c r="C134" s="73" t="s">
        <v>54</v>
      </c>
      <c r="D134" s="74" t="s">
        <v>149</v>
      </c>
      <c r="E134" s="73" t="s">
        <v>221</v>
      </c>
      <c r="F134" s="74" t="s">
        <v>697</v>
      </c>
      <c r="G134" s="74" t="s">
        <v>698</v>
      </c>
      <c r="H134" s="74" t="s">
        <v>695</v>
      </c>
      <c r="I134" s="74" t="s">
        <v>683</v>
      </c>
      <c r="J134" s="75">
        <v>12</v>
      </c>
      <c r="K134" s="76">
        <v>565</v>
      </c>
      <c r="L134" s="76">
        <f t="shared" si="2"/>
        <v>6780</v>
      </c>
      <c r="M134" s="77" t="s">
        <v>155</v>
      </c>
    </row>
    <row r="135" spans="1:13" ht="25.5" hidden="1" x14ac:dyDescent="0.2">
      <c r="A135" s="73" t="s">
        <v>699</v>
      </c>
      <c r="B135" s="73" t="s">
        <v>148</v>
      </c>
      <c r="C135" s="73" t="s">
        <v>238</v>
      </c>
      <c r="D135" s="74" t="s">
        <v>149</v>
      </c>
      <c r="E135" s="73" t="s">
        <v>569</v>
      </c>
      <c r="F135" s="74" t="s">
        <v>700</v>
      </c>
      <c r="G135" s="74" t="s">
        <v>701</v>
      </c>
      <c r="H135" s="74" t="s">
        <v>702</v>
      </c>
      <c r="I135" s="79"/>
      <c r="J135" s="75">
        <v>8</v>
      </c>
      <c r="K135" s="76">
        <v>1132.25</v>
      </c>
      <c r="L135" s="76">
        <f t="shared" si="2"/>
        <v>9058</v>
      </c>
      <c r="M135" s="77" t="s">
        <v>155</v>
      </c>
    </row>
    <row r="136" spans="1:13" ht="25.5" hidden="1" x14ac:dyDescent="0.2">
      <c r="A136" s="73" t="s">
        <v>703</v>
      </c>
      <c r="B136" s="73" t="s">
        <v>148</v>
      </c>
      <c r="C136" s="73" t="s">
        <v>238</v>
      </c>
      <c r="D136" s="74" t="s">
        <v>149</v>
      </c>
      <c r="E136" s="73" t="s">
        <v>569</v>
      </c>
      <c r="F136" s="74" t="s">
        <v>704</v>
      </c>
      <c r="G136" s="74" t="s">
        <v>705</v>
      </c>
      <c r="H136" s="74" t="s">
        <v>706</v>
      </c>
      <c r="I136" s="79"/>
      <c r="J136" s="75">
        <v>8</v>
      </c>
      <c r="K136" s="76">
        <v>1802.8</v>
      </c>
      <c r="L136" s="76">
        <f t="shared" si="2"/>
        <v>14422.4</v>
      </c>
      <c r="M136" s="77" t="s">
        <v>155</v>
      </c>
    </row>
    <row r="137" spans="1:13" ht="25.5" hidden="1" x14ac:dyDescent="0.2">
      <c r="A137" s="73" t="s">
        <v>707</v>
      </c>
      <c r="B137" s="73" t="s">
        <v>50</v>
      </c>
      <c r="C137" s="77" t="s">
        <v>54</v>
      </c>
      <c r="D137" s="74" t="s">
        <v>362</v>
      </c>
      <c r="E137" s="73" t="s">
        <v>569</v>
      </c>
      <c r="F137" s="74" t="s">
        <v>708</v>
      </c>
      <c r="G137" s="74" t="s">
        <v>709</v>
      </c>
      <c r="H137" s="74" t="s">
        <v>710</v>
      </c>
      <c r="I137" s="79"/>
      <c r="J137" s="75">
        <v>1</v>
      </c>
      <c r="K137" s="76">
        <v>1048.6600000000001</v>
      </c>
      <c r="L137" s="76">
        <f t="shared" si="2"/>
        <v>1048.6600000000001</v>
      </c>
      <c r="M137" s="77" t="s">
        <v>155</v>
      </c>
    </row>
    <row r="138" spans="1:13" ht="38.25" hidden="1" x14ac:dyDescent="0.2">
      <c r="A138" s="73" t="s">
        <v>711</v>
      </c>
      <c r="B138" s="73" t="s">
        <v>164</v>
      </c>
      <c r="C138" s="73" t="s">
        <v>238</v>
      </c>
      <c r="D138" s="74" t="s">
        <v>157</v>
      </c>
      <c r="E138" s="73" t="s">
        <v>227</v>
      </c>
      <c r="F138" s="74" t="s">
        <v>712</v>
      </c>
      <c r="G138" s="74" t="s">
        <v>713</v>
      </c>
      <c r="H138" s="74" t="s">
        <v>714</v>
      </c>
      <c r="I138" s="74" t="s">
        <v>715</v>
      </c>
      <c r="J138" s="75">
        <v>24</v>
      </c>
      <c r="K138" s="76">
        <v>443</v>
      </c>
      <c r="L138" s="76">
        <f t="shared" si="2"/>
        <v>10632</v>
      </c>
      <c r="M138" s="77" t="s">
        <v>155</v>
      </c>
    </row>
    <row r="139" spans="1:13" ht="38.25" hidden="1" x14ac:dyDescent="0.2">
      <c r="A139" s="73" t="s">
        <v>716</v>
      </c>
      <c r="B139" s="73" t="s">
        <v>164</v>
      </c>
      <c r="C139" s="73" t="s">
        <v>238</v>
      </c>
      <c r="D139" s="74" t="s">
        <v>157</v>
      </c>
      <c r="E139" s="73" t="s">
        <v>227</v>
      </c>
      <c r="F139" s="74" t="s">
        <v>717</v>
      </c>
      <c r="G139" s="74" t="s">
        <v>718</v>
      </c>
      <c r="H139" s="74" t="s">
        <v>719</v>
      </c>
      <c r="I139" s="74" t="s">
        <v>715</v>
      </c>
      <c r="J139" s="75">
        <v>6</v>
      </c>
      <c r="K139" s="76">
        <v>659</v>
      </c>
      <c r="L139" s="76">
        <f t="shared" si="2"/>
        <v>3954</v>
      </c>
      <c r="M139" s="77" t="s">
        <v>155</v>
      </c>
    </row>
    <row r="140" spans="1:13" ht="38.25" x14ac:dyDescent="0.2">
      <c r="A140" s="73" t="s">
        <v>720</v>
      </c>
      <c r="B140" s="73" t="s">
        <v>428</v>
      </c>
      <c r="C140" s="73" t="s">
        <v>238</v>
      </c>
      <c r="D140" s="74" t="s">
        <v>180</v>
      </c>
      <c r="E140" s="73" t="s">
        <v>721</v>
      </c>
      <c r="F140" s="74" t="s">
        <v>722</v>
      </c>
      <c r="G140" s="74" t="s">
        <v>723</v>
      </c>
      <c r="H140" s="74" t="s">
        <v>724</v>
      </c>
      <c r="I140" s="74" t="s">
        <v>725</v>
      </c>
      <c r="J140" s="75">
        <v>17</v>
      </c>
      <c r="K140" s="76">
        <v>1221</v>
      </c>
      <c r="L140" s="76">
        <f t="shared" si="2"/>
        <v>20757</v>
      </c>
      <c r="M140" s="77" t="s">
        <v>155</v>
      </c>
    </row>
    <row r="141" spans="1:13" ht="51" hidden="1" x14ac:dyDescent="0.2">
      <c r="A141" s="73" t="s">
        <v>726</v>
      </c>
      <c r="B141" s="73" t="s">
        <v>164</v>
      </c>
      <c r="C141" s="73" t="s">
        <v>238</v>
      </c>
      <c r="D141" s="74" t="s">
        <v>157</v>
      </c>
      <c r="E141" s="73" t="s">
        <v>411</v>
      </c>
      <c r="F141" s="74" t="s">
        <v>727</v>
      </c>
      <c r="G141" s="74" t="s">
        <v>728</v>
      </c>
      <c r="H141" s="74" t="s">
        <v>729</v>
      </c>
      <c r="I141" s="74" t="s">
        <v>588</v>
      </c>
      <c r="J141" s="75">
        <v>3</v>
      </c>
      <c r="K141" s="76">
        <v>500</v>
      </c>
      <c r="L141" s="76">
        <f t="shared" si="2"/>
        <v>1500</v>
      </c>
      <c r="M141" s="77" t="s">
        <v>155</v>
      </c>
    </row>
    <row r="142" spans="1:13" ht="51" hidden="1" x14ac:dyDescent="0.2">
      <c r="A142" s="73" t="s">
        <v>730</v>
      </c>
      <c r="B142" s="73" t="s">
        <v>164</v>
      </c>
      <c r="C142" s="73" t="s">
        <v>238</v>
      </c>
      <c r="D142" s="74" t="s">
        <v>157</v>
      </c>
      <c r="E142" s="73" t="s">
        <v>411</v>
      </c>
      <c r="F142" s="74" t="s">
        <v>731</v>
      </c>
      <c r="G142" s="74" t="s">
        <v>732</v>
      </c>
      <c r="H142" s="74" t="s">
        <v>733</v>
      </c>
      <c r="I142" s="74" t="s">
        <v>588</v>
      </c>
      <c r="J142" s="75">
        <v>2</v>
      </c>
      <c r="K142" s="76">
        <v>485</v>
      </c>
      <c r="L142" s="76">
        <f t="shared" si="2"/>
        <v>970</v>
      </c>
      <c r="M142" s="77" t="s">
        <v>155</v>
      </c>
    </row>
    <row r="143" spans="1:13" ht="51" hidden="1" x14ac:dyDescent="0.2">
      <c r="A143" s="73" t="s">
        <v>734</v>
      </c>
      <c r="B143" s="73" t="s">
        <v>164</v>
      </c>
      <c r="C143" s="73" t="s">
        <v>238</v>
      </c>
      <c r="D143" s="74" t="s">
        <v>157</v>
      </c>
      <c r="E143" s="73" t="s">
        <v>411</v>
      </c>
      <c r="F143" s="74" t="s">
        <v>735</v>
      </c>
      <c r="G143" s="74" t="s">
        <v>736</v>
      </c>
      <c r="H143" s="74" t="s">
        <v>737</v>
      </c>
      <c r="I143" s="74" t="s">
        <v>588</v>
      </c>
      <c r="J143" s="75">
        <v>6</v>
      </c>
      <c r="K143" s="76">
        <v>483</v>
      </c>
      <c r="L143" s="76">
        <f t="shared" si="2"/>
        <v>2898</v>
      </c>
      <c r="M143" s="77" t="s">
        <v>155</v>
      </c>
    </row>
    <row r="144" spans="1:13" ht="51" hidden="1" x14ac:dyDescent="0.2">
      <c r="A144" s="73" t="s">
        <v>738</v>
      </c>
      <c r="B144" s="73" t="s">
        <v>164</v>
      </c>
      <c r="C144" s="73" t="s">
        <v>238</v>
      </c>
      <c r="D144" s="74" t="s">
        <v>157</v>
      </c>
      <c r="E144" s="73" t="s">
        <v>411</v>
      </c>
      <c r="F144" s="74" t="s">
        <v>739</v>
      </c>
      <c r="G144" s="74" t="s">
        <v>732</v>
      </c>
      <c r="H144" s="74" t="s">
        <v>733</v>
      </c>
      <c r="I144" s="74" t="s">
        <v>588</v>
      </c>
      <c r="J144" s="75">
        <v>6</v>
      </c>
      <c r="K144" s="76">
        <v>562</v>
      </c>
      <c r="L144" s="76">
        <f t="shared" si="2"/>
        <v>3372</v>
      </c>
      <c r="M144" s="77" t="s">
        <v>155</v>
      </c>
    </row>
    <row r="145" spans="1:13" ht="51" hidden="1" x14ac:dyDescent="0.2">
      <c r="A145" s="73" t="s">
        <v>740</v>
      </c>
      <c r="B145" s="73" t="s">
        <v>164</v>
      </c>
      <c r="C145" s="73" t="s">
        <v>54</v>
      </c>
      <c r="D145" s="74" t="s">
        <v>180</v>
      </c>
      <c r="E145" s="73" t="s">
        <v>741</v>
      </c>
      <c r="F145" s="74" t="s">
        <v>742</v>
      </c>
      <c r="G145" s="74" t="s">
        <v>743</v>
      </c>
      <c r="H145" s="74" t="s">
        <v>744</v>
      </c>
      <c r="I145" s="74" t="s">
        <v>745</v>
      </c>
      <c r="J145" s="75">
        <v>6</v>
      </c>
      <c r="K145" s="76">
        <v>963</v>
      </c>
      <c r="L145" s="76">
        <f t="shared" si="2"/>
        <v>5778</v>
      </c>
      <c r="M145" s="77" t="s">
        <v>155</v>
      </c>
    </row>
    <row r="146" spans="1:13" ht="51" hidden="1" x14ac:dyDescent="0.2">
      <c r="A146" s="73" t="s">
        <v>746</v>
      </c>
      <c r="B146" s="73" t="s">
        <v>164</v>
      </c>
      <c r="C146" s="73" t="s">
        <v>54</v>
      </c>
      <c r="D146" s="74" t="s">
        <v>180</v>
      </c>
      <c r="E146" s="73" t="s">
        <v>741</v>
      </c>
      <c r="F146" s="74" t="s">
        <v>747</v>
      </c>
      <c r="G146" s="74" t="s">
        <v>748</v>
      </c>
      <c r="H146" s="74" t="s">
        <v>744</v>
      </c>
      <c r="I146" s="74" t="s">
        <v>745</v>
      </c>
      <c r="J146" s="75">
        <v>8</v>
      </c>
      <c r="K146" s="76">
        <v>1285</v>
      </c>
      <c r="L146" s="76">
        <f t="shared" si="2"/>
        <v>10280</v>
      </c>
      <c r="M146" s="77" t="s">
        <v>155</v>
      </c>
    </row>
    <row r="147" spans="1:13" ht="25.5" hidden="1" x14ac:dyDescent="0.2">
      <c r="A147" s="73" t="s">
        <v>749</v>
      </c>
      <c r="B147" s="73" t="s">
        <v>164</v>
      </c>
      <c r="C147" s="73" t="s">
        <v>54</v>
      </c>
      <c r="D147" s="74" t="s">
        <v>149</v>
      </c>
      <c r="E147" s="73" t="s">
        <v>750</v>
      </c>
      <c r="F147" s="74" t="s">
        <v>751</v>
      </c>
      <c r="G147" s="74" t="s">
        <v>752</v>
      </c>
      <c r="H147" s="74" t="s">
        <v>753</v>
      </c>
      <c r="I147" s="74" t="s">
        <v>754</v>
      </c>
      <c r="J147" s="75">
        <v>6</v>
      </c>
      <c r="K147" s="76">
        <v>1685.97</v>
      </c>
      <c r="L147" s="76">
        <f t="shared" si="2"/>
        <v>10115.82</v>
      </c>
      <c r="M147" s="77" t="s">
        <v>155</v>
      </c>
    </row>
    <row r="148" spans="1:13" ht="25.5" hidden="1" x14ac:dyDescent="0.2">
      <c r="A148" s="73" t="s">
        <v>755</v>
      </c>
      <c r="B148" s="73" t="s">
        <v>148</v>
      </c>
      <c r="C148" s="73" t="s">
        <v>238</v>
      </c>
      <c r="D148" s="74" t="s">
        <v>149</v>
      </c>
      <c r="E148" s="73" t="s">
        <v>750</v>
      </c>
      <c r="F148" s="74" t="s">
        <v>756</v>
      </c>
      <c r="G148" s="74" t="s">
        <v>757</v>
      </c>
      <c r="H148" s="74" t="s">
        <v>758</v>
      </c>
      <c r="I148" s="74" t="s">
        <v>759</v>
      </c>
      <c r="J148" s="75">
        <v>3</v>
      </c>
      <c r="K148" s="76">
        <v>1570.28</v>
      </c>
      <c r="L148" s="76">
        <f t="shared" si="2"/>
        <v>4710.84</v>
      </c>
      <c r="M148" s="77" t="s">
        <v>155</v>
      </c>
    </row>
    <row r="149" spans="1:13" ht="25.5" hidden="1" x14ac:dyDescent="0.2">
      <c r="A149" s="73" t="s">
        <v>760</v>
      </c>
      <c r="B149" s="73" t="s">
        <v>50</v>
      </c>
      <c r="C149" s="73" t="s">
        <v>54</v>
      </c>
      <c r="D149" s="74" t="s">
        <v>157</v>
      </c>
      <c r="E149" s="73" t="s">
        <v>761</v>
      </c>
      <c r="F149" s="74" t="s">
        <v>762</v>
      </c>
      <c r="G149" s="74" t="s">
        <v>763</v>
      </c>
      <c r="H149" s="74" t="s">
        <v>764</v>
      </c>
      <c r="I149" s="74" t="s">
        <v>765</v>
      </c>
      <c r="J149" s="75">
        <v>17</v>
      </c>
      <c r="K149" s="76">
        <v>269</v>
      </c>
      <c r="L149" s="76">
        <f t="shared" si="2"/>
        <v>4573</v>
      </c>
      <c r="M149" s="77" t="s">
        <v>155</v>
      </c>
    </row>
    <row r="150" spans="1:13" ht="25.5" hidden="1" x14ac:dyDescent="0.2">
      <c r="A150" s="73" t="s">
        <v>766</v>
      </c>
      <c r="B150" s="73" t="s">
        <v>50</v>
      </c>
      <c r="C150" s="73" t="s">
        <v>54</v>
      </c>
      <c r="D150" s="74" t="s">
        <v>157</v>
      </c>
      <c r="E150" s="73" t="s">
        <v>761</v>
      </c>
      <c r="F150" s="74" t="s">
        <v>767</v>
      </c>
      <c r="G150" s="74" t="s">
        <v>768</v>
      </c>
      <c r="H150" s="74" t="s">
        <v>764</v>
      </c>
      <c r="I150" s="74" t="s">
        <v>765</v>
      </c>
      <c r="J150" s="75">
        <v>2</v>
      </c>
      <c r="K150" s="76">
        <v>171.33</v>
      </c>
      <c r="L150" s="76">
        <f t="shared" si="2"/>
        <v>342.66</v>
      </c>
      <c r="M150" s="77" t="s">
        <v>70</v>
      </c>
    </row>
    <row r="151" spans="1:13" ht="25.5" hidden="1" x14ac:dyDescent="0.2">
      <c r="A151" s="73" t="s">
        <v>769</v>
      </c>
      <c r="B151" s="73" t="s">
        <v>50</v>
      </c>
      <c r="C151" s="73" t="s">
        <v>54</v>
      </c>
      <c r="D151" s="74" t="s">
        <v>157</v>
      </c>
      <c r="E151" s="73" t="s">
        <v>761</v>
      </c>
      <c r="F151" s="74" t="s">
        <v>762</v>
      </c>
      <c r="G151" s="74" t="s">
        <v>770</v>
      </c>
      <c r="H151" s="74" t="s">
        <v>771</v>
      </c>
      <c r="I151" s="74" t="s">
        <v>765</v>
      </c>
      <c r="J151" s="75">
        <v>119</v>
      </c>
      <c r="K151" s="76">
        <v>296</v>
      </c>
      <c r="L151" s="76">
        <f t="shared" si="2"/>
        <v>35224</v>
      </c>
      <c r="M151" s="77" t="s">
        <v>155</v>
      </c>
    </row>
    <row r="152" spans="1:13" ht="25.5" hidden="1" x14ac:dyDescent="0.2">
      <c r="A152" s="73" t="s">
        <v>772</v>
      </c>
      <c r="B152" s="73" t="s">
        <v>50</v>
      </c>
      <c r="C152" s="73" t="s">
        <v>54</v>
      </c>
      <c r="D152" s="74" t="s">
        <v>157</v>
      </c>
      <c r="E152" s="73" t="s">
        <v>761</v>
      </c>
      <c r="F152" s="74" t="s">
        <v>773</v>
      </c>
      <c r="G152" s="74" t="s">
        <v>774</v>
      </c>
      <c r="H152" s="74" t="s">
        <v>771</v>
      </c>
      <c r="I152" s="74" t="s">
        <v>765</v>
      </c>
      <c r="J152" s="75">
        <v>47</v>
      </c>
      <c r="K152" s="76">
        <v>174.82</v>
      </c>
      <c r="L152" s="76">
        <f t="shared" si="2"/>
        <v>8216.5399999999991</v>
      </c>
      <c r="M152" s="77" t="s">
        <v>70</v>
      </c>
    </row>
    <row r="153" spans="1:13" ht="25.5" hidden="1" x14ac:dyDescent="0.2">
      <c r="A153" s="73" t="s">
        <v>775</v>
      </c>
      <c r="B153" s="73" t="s">
        <v>164</v>
      </c>
      <c r="C153" s="73" t="s">
        <v>57</v>
      </c>
      <c r="D153" s="74" t="s">
        <v>157</v>
      </c>
      <c r="E153" s="73" t="s">
        <v>411</v>
      </c>
      <c r="F153" s="74" t="s">
        <v>776</v>
      </c>
      <c r="G153" s="74" t="s">
        <v>777</v>
      </c>
      <c r="H153" s="74" t="s">
        <v>778</v>
      </c>
      <c r="I153" s="79"/>
      <c r="J153" s="75">
        <v>2</v>
      </c>
      <c r="K153" s="76">
        <v>112.7</v>
      </c>
      <c r="L153" s="76">
        <f t="shared" si="2"/>
        <v>225.4</v>
      </c>
      <c r="M153" s="77" t="s">
        <v>2030</v>
      </c>
    </row>
    <row r="154" spans="1:13" ht="25.5" hidden="1" x14ac:dyDescent="0.2">
      <c r="A154" s="73" t="s">
        <v>779</v>
      </c>
      <c r="B154" s="73" t="s">
        <v>175</v>
      </c>
      <c r="C154" s="73" t="s">
        <v>57</v>
      </c>
      <c r="D154" s="74" t="s">
        <v>157</v>
      </c>
      <c r="E154" s="73" t="s">
        <v>411</v>
      </c>
      <c r="F154" s="74" t="s">
        <v>780</v>
      </c>
      <c r="G154" s="74" t="s">
        <v>777</v>
      </c>
      <c r="H154" s="74" t="s">
        <v>781</v>
      </c>
      <c r="I154" s="79"/>
      <c r="J154" s="75">
        <v>19</v>
      </c>
      <c r="K154" s="76">
        <v>131.1</v>
      </c>
      <c r="L154" s="76">
        <f t="shared" si="2"/>
        <v>2490.9</v>
      </c>
      <c r="M154" s="77" t="s">
        <v>2030</v>
      </c>
    </row>
    <row r="155" spans="1:13" ht="25.5" hidden="1" x14ac:dyDescent="0.2">
      <c r="A155" s="73" t="s">
        <v>782</v>
      </c>
      <c r="B155" s="73" t="s">
        <v>175</v>
      </c>
      <c r="C155" s="73" t="s">
        <v>57</v>
      </c>
      <c r="D155" s="74" t="s">
        <v>157</v>
      </c>
      <c r="E155" s="73" t="s">
        <v>411</v>
      </c>
      <c r="F155" s="74" t="s">
        <v>783</v>
      </c>
      <c r="G155" s="74" t="s">
        <v>784</v>
      </c>
      <c r="H155" s="74" t="s">
        <v>785</v>
      </c>
      <c r="I155" s="79"/>
      <c r="J155" s="75">
        <v>19</v>
      </c>
      <c r="K155" s="76">
        <v>147.19999999999999</v>
      </c>
      <c r="L155" s="76">
        <f t="shared" si="2"/>
        <v>2796.7999999999997</v>
      </c>
      <c r="M155" s="77" t="s">
        <v>2030</v>
      </c>
    </row>
    <row r="156" spans="1:13" ht="25.5" hidden="1" x14ac:dyDescent="0.2">
      <c r="A156" s="73" t="s">
        <v>786</v>
      </c>
      <c r="B156" s="73" t="s">
        <v>175</v>
      </c>
      <c r="C156" s="73" t="s">
        <v>57</v>
      </c>
      <c r="D156" s="74" t="s">
        <v>157</v>
      </c>
      <c r="E156" s="73" t="s">
        <v>411</v>
      </c>
      <c r="F156" s="74" t="s">
        <v>787</v>
      </c>
      <c r="G156" s="74" t="s">
        <v>788</v>
      </c>
      <c r="H156" s="74" t="s">
        <v>789</v>
      </c>
      <c r="I156" s="79"/>
      <c r="J156" s="75">
        <v>7</v>
      </c>
      <c r="K156" s="76">
        <v>174.8</v>
      </c>
      <c r="L156" s="76">
        <f t="shared" si="2"/>
        <v>1223.6000000000001</v>
      </c>
      <c r="M156" s="77" t="s">
        <v>2030</v>
      </c>
    </row>
    <row r="157" spans="1:13" ht="25.5" hidden="1" x14ac:dyDescent="0.2">
      <c r="A157" s="73" t="s">
        <v>790</v>
      </c>
      <c r="B157" s="73" t="s">
        <v>148</v>
      </c>
      <c r="C157" s="73" t="s">
        <v>57</v>
      </c>
      <c r="D157" s="74" t="s">
        <v>157</v>
      </c>
      <c r="E157" s="73" t="s">
        <v>411</v>
      </c>
      <c r="F157" s="74" t="s">
        <v>791</v>
      </c>
      <c r="G157" s="74" t="s">
        <v>792</v>
      </c>
      <c r="H157" s="74" t="s">
        <v>793</v>
      </c>
      <c r="I157" s="79"/>
      <c r="J157" s="75">
        <v>12</v>
      </c>
      <c r="K157" s="76">
        <v>177.1</v>
      </c>
      <c r="L157" s="76">
        <f t="shared" si="2"/>
        <v>2125.1999999999998</v>
      </c>
      <c r="M157" s="77" t="s">
        <v>2030</v>
      </c>
    </row>
    <row r="158" spans="1:13" ht="25.5" hidden="1" x14ac:dyDescent="0.2">
      <c r="A158" s="73" t="s">
        <v>794</v>
      </c>
      <c r="B158" s="73" t="s">
        <v>148</v>
      </c>
      <c r="C158" s="73" t="s">
        <v>57</v>
      </c>
      <c r="D158" s="74" t="s">
        <v>157</v>
      </c>
      <c r="E158" s="73" t="s">
        <v>411</v>
      </c>
      <c r="F158" s="74" t="s">
        <v>795</v>
      </c>
      <c r="G158" s="74" t="s">
        <v>796</v>
      </c>
      <c r="H158" s="74" t="s">
        <v>797</v>
      </c>
      <c r="I158" s="79"/>
      <c r="J158" s="75">
        <v>7</v>
      </c>
      <c r="K158" s="76">
        <v>188.6</v>
      </c>
      <c r="L158" s="76">
        <f t="shared" si="2"/>
        <v>1320.2</v>
      </c>
      <c r="M158" s="77" t="s">
        <v>2030</v>
      </c>
    </row>
    <row r="159" spans="1:13" ht="25.5" hidden="1" x14ac:dyDescent="0.2">
      <c r="A159" s="73" t="s">
        <v>798</v>
      </c>
      <c r="B159" s="73" t="s">
        <v>175</v>
      </c>
      <c r="C159" s="73" t="s">
        <v>57</v>
      </c>
      <c r="D159" s="74" t="s">
        <v>157</v>
      </c>
      <c r="E159" s="73" t="s">
        <v>411</v>
      </c>
      <c r="F159" s="74" t="s">
        <v>799</v>
      </c>
      <c r="G159" s="74" t="s">
        <v>800</v>
      </c>
      <c r="H159" s="74" t="s">
        <v>801</v>
      </c>
      <c r="I159" s="79"/>
      <c r="J159" s="75">
        <v>9</v>
      </c>
      <c r="K159" s="76">
        <v>239.2</v>
      </c>
      <c r="L159" s="76">
        <f t="shared" si="2"/>
        <v>2152.7999999999997</v>
      </c>
      <c r="M159" s="77" t="s">
        <v>2030</v>
      </c>
    </row>
    <row r="160" spans="1:13" ht="25.5" hidden="1" x14ac:dyDescent="0.2">
      <c r="A160" s="73" t="s">
        <v>802</v>
      </c>
      <c r="B160" s="73" t="s">
        <v>175</v>
      </c>
      <c r="C160" s="73" t="s">
        <v>57</v>
      </c>
      <c r="D160" s="74" t="s">
        <v>157</v>
      </c>
      <c r="E160" s="73" t="s">
        <v>411</v>
      </c>
      <c r="F160" s="74" t="s">
        <v>803</v>
      </c>
      <c r="G160" s="74" t="s">
        <v>804</v>
      </c>
      <c r="H160" s="74" t="s">
        <v>805</v>
      </c>
      <c r="I160" s="79"/>
      <c r="J160" s="75">
        <v>10</v>
      </c>
      <c r="K160" s="76">
        <v>243.8</v>
      </c>
      <c r="L160" s="76">
        <f t="shared" si="2"/>
        <v>2438</v>
      </c>
      <c r="M160" s="77" t="s">
        <v>2030</v>
      </c>
    </row>
    <row r="161" spans="1:13" ht="25.5" hidden="1" x14ac:dyDescent="0.2">
      <c r="A161" s="73" t="s">
        <v>806</v>
      </c>
      <c r="B161" s="73" t="s">
        <v>175</v>
      </c>
      <c r="C161" s="73" t="s">
        <v>57</v>
      </c>
      <c r="D161" s="74" t="s">
        <v>157</v>
      </c>
      <c r="E161" s="73" t="s">
        <v>411</v>
      </c>
      <c r="F161" s="74" t="s">
        <v>807</v>
      </c>
      <c r="G161" s="74" t="s">
        <v>808</v>
      </c>
      <c r="H161" s="74" t="s">
        <v>809</v>
      </c>
      <c r="I161" s="79"/>
      <c r="J161" s="75">
        <v>29</v>
      </c>
      <c r="K161" s="76">
        <v>246.1</v>
      </c>
      <c r="L161" s="76">
        <f t="shared" si="2"/>
        <v>7136.9</v>
      </c>
      <c r="M161" s="77" t="s">
        <v>2030</v>
      </c>
    </row>
    <row r="162" spans="1:13" ht="25.5" hidden="1" x14ac:dyDescent="0.2">
      <c r="A162" s="73" t="s">
        <v>810</v>
      </c>
      <c r="B162" s="73" t="s">
        <v>175</v>
      </c>
      <c r="C162" s="73" t="s">
        <v>57</v>
      </c>
      <c r="D162" s="74" t="s">
        <v>157</v>
      </c>
      <c r="E162" s="73" t="s">
        <v>411</v>
      </c>
      <c r="F162" s="74" t="s">
        <v>811</v>
      </c>
      <c r="G162" s="74" t="s">
        <v>812</v>
      </c>
      <c r="H162" s="74" t="s">
        <v>778</v>
      </c>
      <c r="I162" s="79"/>
      <c r="J162" s="75">
        <v>1</v>
      </c>
      <c r="K162" s="76">
        <v>112.7</v>
      </c>
      <c r="L162" s="76">
        <f t="shared" si="2"/>
        <v>112.7</v>
      </c>
      <c r="M162" s="77" t="s">
        <v>2030</v>
      </c>
    </row>
    <row r="163" spans="1:13" ht="25.5" hidden="1" x14ac:dyDescent="0.2">
      <c r="A163" s="73" t="s">
        <v>813</v>
      </c>
      <c r="B163" s="73" t="s">
        <v>175</v>
      </c>
      <c r="C163" s="73" t="s">
        <v>57</v>
      </c>
      <c r="D163" s="74" t="s">
        <v>157</v>
      </c>
      <c r="E163" s="73" t="s">
        <v>411</v>
      </c>
      <c r="F163" s="74" t="s">
        <v>814</v>
      </c>
      <c r="G163" s="74" t="s">
        <v>815</v>
      </c>
      <c r="H163" s="74" t="s">
        <v>781</v>
      </c>
      <c r="I163" s="79"/>
      <c r="J163" s="75">
        <v>5</v>
      </c>
      <c r="K163" s="76">
        <v>131.1</v>
      </c>
      <c r="L163" s="76">
        <f t="shared" si="2"/>
        <v>655.5</v>
      </c>
      <c r="M163" s="77" t="s">
        <v>2030</v>
      </c>
    </row>
    <row r="164" spans="1:13" ht="25.5" hidden="1" x14ac:dyDescent="0.2">
      <c r="A164" s="73" t="s">
        <v>816</v>
      </c>
      <c r="B164" s="73" t="s">
        <v>148</v>
      </c>
      <c r="C164" s="73" t="s">
        <v>54</v>
      </c>
      <c r="D164" s="74" t="s">
        <v>149</v>
      </c>
      <c r="E164" s="73" t="s">
        <v>817</v>
      </c>
      <c r="F164" s="74" t="s">
        <v>818</v>
      </c>
      <c r="G164" s="74" t="s">
        <v>819</v>
      </c>
      <c r="H164" s="74" t="s">
        <v>820</v>
      </c>
      <c r="I164" s="79"/>
      <c r="J164" s="75">
        <v>1</v>
      </c>
      <c r="K164" s="76">
        <v>604.99</v>
      </c>
      <c r="L164" s="76">
        <f t="shared" si="2"/>
        <v>604.99</v>
      </c>
      <c r="M164" s="77" t="s">
        <v>155</v>
      </c>
    </row>
    <row r="165" spans="1:13" ht="25.5" hidden="1" x14ac:dyDescent="0.2">
      <c r="A165" s="73" t="s">
        <v>821</v>
      </c>
      <c r="B165" s="73" t="s">
        <v>148</v>
      </c>
      <c r="C165" s="78" t="s">
        <v>57</v>
      </c>
      <c r="D165" s="74" t="s">
        <v>149</v>
      </c>
      <c r="E165" s="73" t="s">
        <v>822</v>
      </c>
      <c r="F165" s="74" t="s">
        <v>823</v>
      </c>
      <c r="G165" s="74" t="s">
        <v>824</v>
      </c>
      <c r="H165" s="74" t="s">
        <v>825</v>
      </c>
      <c r="I165" s="79"/>
      <c r="J165" s="75">
        <v>6</v>
      </c>
      <c r="K165" s="76">
        <v>479.52</v>
      </c>
      <c r="L165" s="76">
        <f t="shared" si="2"/>
        <v>2877.12</v>
      </c>
      <c r="M165" s="77" t="s">
        <v>155</v>
      </c>
    </row>
    <row r="166" spans="1:13" ht="51" hidden="1" x14ac:dyDescent="0.2">
      <c r="A166" s="73" t="s">
        <v>826</v>
      </c>
      <c r="B166" s="73" t="s">
        <v>148</v>
      </c>
      <c r="C166" s="78" t="s">
        <v>57</v>
      </c>
      <c r="D166" s="74" t="s">
        <v>180</v>
      </c>
      <c r="E166" s="73" t="s">
        <v>827</v>
      </c>
      <c r="F166" s="74" t="s">
        <v>828</v>
      </c>
      <c r="G166" s="74" t="s">
        <v>829</v>
      </c>
      <c r="H166" s="74" t="s">
        <v>830</v>
      </c>
      <c r="I166" s="74" t="s">
        <v>831</v>
      </c>
      <c r="J166" s="75">
        <v>9</v>
      </c>
      <c r="K166" s="76">
        <v>104</v>
      </c>
      <c r="L166" s="76">
        <f t="shared" si="2"/>
        <v>936</v>
      </c>
      <c r="M166" s="77" t="s">
        <v>155</v>
      </c>
    </row>
    <row r="167" spans="1:13" ht="25.5" hidden="1" x14ac:dyDescent="0.2">
      <c r="A167" s="73" t="s">
        <v>832</v>
      </c>
      <c r="B167" s="73" t="s">
        <v>148</v>
      </c>
      <c r="C167" s="78" t="s">
        <v>57</v>
      </c>
      <c r="D167" s="74" t="s">
        <v>149</v>
      </c>
      <c r="E167" s="73" t="s">
        <v>214</v>
      </c>
      <c r="F167" s="74" t="s">
        <v>833</v>
      </c>
      <c r="G167" s="74" t="s">
        <v>834</v>
      </c>
      <c r="H167" s="74" t="s">
        <v>835</v>
      </c>
      <c r="I167" s="79"/>
      <c r="J167" s="75">
        <v>1</v>
      </c>
      <c r="K167" s="76">
        <v>104</v>
      </c>
      <c r="L167" s="76">
        <f t="shared" si="2"/>
        <v>104</v>
      </c>
      <c r="M167" s="77" t="s">
        <v>2030</v>
      </c>
    </row>
    <row r="168" spans="1:13" ht="25.5" hidden="1" x14ac:dyDescent="0.2">
      <c r="A168" s="73" t="s">
        <v>836</v>
      </c>
      <c r="B168" s="73" t="s">
        <v>148</v>
      </c>
      <c r="C168" s="78" t="s">
        <v>57</v>
      </c>
      <c r="D168" s="74" t="s">
        <v>149</v>
      </c>
      <c r="E168" s="73" t="s">
        <v>448</v>
      </c>
      <c r="F168" s="74" t="s">
        <v>837</v>
      </c>
      <c r="G168" s="74" t="s">
        <v>838</v>
      </c>
      <c r="H168" s="74" t="s">
        <v>839</v>
      </c>
      <c r="I168" s="79"/>
      <c r="J168" s="75">
        <v>3</v>
      </c>
      <c r="K168" s="76">
        <v>437.26</v>
      </c>
      <c r="L168" s="76">
        <f t="shared" si="2"/>
        <v>1311.78</v>
      </c>
      <c r="M168" s="77" t="s">
        <v>155</v>
      </c>
    </row>
    <row r="169" spans="1:13" ht="25.5" hidden="1" x14ac:dyDescent="0.2">
      <c r="A169" s="73" t="s">
        <v>840</v>
      </c>
      <c r="B169" s="73" t="s">
        <v>148</v>
      </c>
      <c r="C169" s="78" t="s">
        <v>57</v>
      </c>
      <c r="D169" s="74" t="s">
        <v>149</v>
      </c>
      <c r="E169" s="73" t="s">
        <v>822</v>
      </c>
      <c r="F169" s="74" t="s">
        <v>841</v>
      </c>
      <c r="G169" s="74" t="s">
        <v>842</v>
      </c>
      <c r="H169" s="74" t="s">
        <v>843</v>
      </c>
      <c r="I169" s="79"/>
      <c r="J169" s="75">
        <v>8</v>
      </c>
      <c r="K169" s="76">
        <v>289.60000000000002</v>
      </c>
      <c r="L169" s="76">
        <f t="shared" si="2"/>
        <v>2316.8000000000002</v>
      </c>
      <c r="M169" s="77" t="s">
        <v>2030</v>
      </c>
    </row>
    <row r="170" spans="1:13" ht="25.5" hidden="1" x14ac:dyDescent="0.2">
      <c r="A170" s="73" t="s">
        <v>844</v>
      </c>
      <c r="B170" s="73" t="s">
        <v>148</v>
      </c>
      <c r="C170" s="78" t="s">
        <v>57</v>
      </c>
      <c r="D170" s="74" t="s">
        <v>149</v>
      </c>
      <c r="E170" s="73" t="s">
        <v>822</v>
      </c>
      <c r="F170" s="74" t="s">
        <v>845</v>
      </c>
      <c r="G170" s="74" t="s">
        <v>842</v>
      </c>
      <c r="H170" s="74" t="s">
        <v>846</v>
      </c>
      <c r="I170" s="79"/>
      <c r="J170" s="75">
        <v>8</v>
      </c>
      <c r="K170" s="76">
        <v>289.60000000000002</v>
      </c>
      <c r="L170" s="76">
        <f t="shared" si="2"/>
        <v>2316.8000000000002</v>
      </c>
      <c r="M170" s="77" t="s">
        <v>155</v>
      </c>
    </row>
    <row r="171" spans="1:13" ht="25.5" hidden="1" x14ac:dyDescent="0.2">
      <c r="A171" s="73" t="s">
        <v>847</v>
      </c>
      <c r="B171" s="73" t="s">
        <v>148</v>
      </c>
      <c r="C171" s="73" t="s">
        <v>57</v>
      </c>
      <c r="D171" s="74" t="s">
        <v>149</v>
      </c>
      <c r="E171" s="73" t="s">
        <v>822</v>
      </c>
      <c r="F171" s="74" t="s">
        <v>848</v>
      </c>
      <c r="G171" s="74" t="s">
        <v>849</v>
      </c>
      <c r="H171" s="74" t="s">
        <v>850</v>
      </c>
      <c r="I171" s="79"/>
      <c r="J171" s="75">
        <v>13</v>
      </c>
      <c r="K171" s="76">
        <v>494.89</v>
      </c>
      <c r="L171" s="76">
        <f t="shared" si="2"/>
        <v>6433.57</v>
      </c>
      <c r="M171" s="77" t="s">
        <v>155</v>
      </c>
    </row>
    <row r="172" spans="1:13" ht="25.5" hidden="1" x14ac:dyDescent="0.2">
      <c r="A172" s="73" t="s">
        <v>851</v>
      </c>
      <c r="B172" s="73" t="s">
        <v>164</v>
      </c>
      <c r="C172" s="73" t="s">
        <v>57</v>
      </c>
      <c r="D172" s="74" t="s">
        <v>149</v>
      </c>
      <c r="E172" s="73" t="s">
        <v>822</v>
      </c>
      <c r="F172" s="74" t="s">
        <v>852</v>
      </c>
      <c r="G172" s="74" t="s">
        <v>853</v>
      </c>
      <c r="H172" s="74" t="s">
        <v>850</v>
      </c>
      <c r="I172" s="79"/>
      <c r="J172" s="75">
        <v>30</v>
      </c>
      <c r="K172" s="76">
        <v>494.89</v>
      </c>
      <c r="L172" s="76">
        <f t="shared" si="2"/>
        <v>14846.699999999999</v>
      </c>
      <c r="M172" s="77" t="s">
        <v>2030</v>
      </c>
    </row>
    <row r="173" spans="1:13" ht="25.5" hidden="1" x14ac:dyDescent="0.2">
      <c r="A173" s="73" t="s">
        <v>854</v>
      </c>
      <c r="B173" s="73" t="s">
        <v>148</v>
      </c>
      <c r="C173" s="73" t="s">
        <v>57</v>
      </c>
      <c r="D173" s="74" t="s">
        <v>149</v>
      </c>
      <c r="E173" s="73" t="s">
        <v>855</v>
      </c>
      <c r="F173" s="79"/>
      <c r="G173" s="74" t="s">
        <v>856</v>
      </c>
      <c r="H173" s="74" t="s">
        <v>857</v>
      </c>
      <c r="I173" s="74" t="s">
        <v>858</v>
      </c>
      <c r="J173" s="75">
        <v>2</v>
      </c>
      <c r="K173" s="76">
        <v>812.84</v>
      </c>
      <c r="L173" s="76">
        <f t="shared" si="2"/>
        <v>1625.68</v>
      </c>
      <c r="M173" s="77" t="s">
        <v>155</v>
      </c>
    </row>
    <row r="174" spans="1:13" ht="25.5" hidden="1" x14ac:dyDescent="0.2">
      <c r="A174" s="73" t="s">
        <v>859</v>
      </c>
      <c r="B174" s="73" t="s">
        <v>148</v>
      </c>
      <c r="C174" s="73" t="s">
        <v>57</v>
      </c>
      <c r="D174" s="74" t="s">
        <v>149</v>
      </c>
      <c r="E174" s="73" t="s">
        <v>855</v>
      </c>
      <c r="F174" s="79"/>
      <c r="G174" s="74" t="s">
        <v>860</v>
      </c>
      <c r="H174" s="74" t="s">
        <v>861</v>
      </c>
      <c r="I174" s="74" t="s">
        <v>858</v>
      </c>
      <c r="J174" s="75">
        <v>2</v>
      </c>
      <c r="K174" s="76">
        <v>941.36</v>
      </c>
      <c r="L174" s="76">
        <f t="shared" si="2"/>
        <v>1882.72</v>
      </c>
      <c r="M174" s="77" t="s">
        <v>155</v>
      </c>
    </row>
    <row r="175" spans="1:13" x14ac:dyDescent="0.2">
      <c r="L175" s="81"/>
    </row>
    <row r="176" spans="1:13" x14ac:dyDescent="0.2">
      <c r="L176" s="81"/>
    </row>
  </sheetData>
  <autoFilter ref="A2:M174" xr:uid="{9E1A6EB0-74BD-4D0F-9C0C-8E1E1F07FFA6}">
    <filterColumn colId="1">
      <filters>
        <filter val="Cafeteria"/>
      </filters>
    </filterColumn>
  </autoFilter>
  <mergeCells count="1">
    <mergeCell ref="A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7A2D-5650-4A31-B8C6-AD672A0E411C}">
  <dimension ref="A1:M353"/>
  <sheetViews>
    <sheetView topLeftCell="A327" workbookViewId="0">
      <selection activeCell="I354" sqref="I354"/>
    </sheetView>
  </sheetViews>
  <sheetFormatPr defaultColWidth="21.7109375" defaultRowHeight="12.75" x14ac:dyDescent="0.2"/>
  <cols>
    <col min="1" max="1" width="11.85546875" style="84" customWidth="1"/>
    <col min="2" max="2" width="17.5703125" style="84" customWidth="1"/>
    <col min="3" max="3" width="19.140625" style="84" customWidth="1"/>
    <col min="4" max="4" width="21.7109375" style="90"/>
    <col min="5" max="5" width="21.7109375" style="84"/>
    <col min="6" max="7" width="21.7109375" style="90"/>
    <col min="8" max="8" width="6.5703125" style="84" customWidth="1"/>
    <col min="9" max="9" width="11" style="81" customWidth="1"/>
    <col min="10" max="10" width="12.5703125" style="84" customWidth="1"/>
    <col min="11" max="13" width="21.7109375" style="84"/>
    <col min="14" max="16384" width="21.7109375" style="67"/>
  </cols>
  <sheetData>
    <row r="1" spans="1:13" ht="29.25" customHeight="1" x14ac:dyDescent="0.2">
      <c r="A1" s="148" t="s">
        <v>36</v>
      </c>
      <c r="B1" s="148"/>
      <c r="C1" s="148"/>
      <c r="D1" s="148"/>
      <c r="E1" s="148"/>
      <c r="F1" s="148"/>
      <c r="G1" s="148"/>
      <c r="H1" s="148"/>
      <c r="I1" s="148"/>
      <c r="J1" s="148"/>
      <c r="K1" s="148"/>
      <c r="L1" s="67"/>
      <c r="M1" s="67"/>
    </row>
    <row r="2" spans="1:13" s="72" customFormat="1" x14ac:dyDescent="0.2">
      <c r="A2" s="85" t="s">
        <v>134</v>
      </c>
      <c r="B2" s="85" t="s">
        <v>862</v>
      </c>
      <c r="C2" s="85" t="s">
        <v>863</v>
      </c>
      <c r="D2" s="86" t="s">
        <v>137</v>
      </c>
      <c r="E2" s="85" t="s">
        <v>138</v>
      </c>
      <c r="F2" s="86" t="s">
        <v>139</v>
      </c>
      <c r="G2" s="86" t="s">
        <v>140</v>
      </c>
      <c r="H2" s="85" t="s">
        <v>143</v>
      </c>
      <c r="I2" s="87" t="s">
        <v>144</v>
      </c>
      <c r="J2" s="85" t="s">
        <v>145</v>
      </c>
      <c r="K2" s="85" t="s">
        <v>146</v>
      </c>
      <c r="L2" s="88"/>
      <c r="M2" s="88"/>
    </row>
    <row r="3" spans="1:13" ht="25.5" x14ac:dyDescent="0.2">
      <c r="A3" s="73" t="s">
        <v>864</v>
      </c>
      <c r="B3" s="73" t="s">
        <v>865</v>
      </c>
      <c r="C3" s="73" t="s">
        <v>866</v>
      </c>
      <c r="D3" s="74" t="s">
        <v>149</v>
      </c>
      <c r="E3" s="73" t="s">
        <v>867</v>
      </c>
      <c r="F3" s="74" t="s">
        <v>868</v>
      </c>
      <c r="G3" s="74" t="s">
        <v>869</v>
      </c>
      <c r="H3" s="77">
        <v>15</v>
      </c>
      <c r="I3" s="76">
        <v>8.66</v>
      </c>
      <c r="J3" s="76">
        <f>H3*I3</f>
        <v>129.9</v>
      </c>
      <c r="K3" s="77" t="s">
        <v>155</v>
      </c>
    </row>
    <row r="4" spans="1:13" ht="25.5" x14ac:dyDescent="0.2">
      <c r="A4" s="73" t="s">
        <v>870</v>
      </c>
      <c r="B4" s="73" t="s">
        <v>865</v>
      </c>
      <c r="C4" s="73" t="s">
        <v>866</v>
      </c>
      <c r="D4" s="74" t="s">
        <v>149</v>
      </c>
      <c r="E4" s="73" t="s">
        <v>871</v>
      </c>
      <c r="F4" s="74" t="s">
        <v>872</v>
      </c>
      <c r="G4" s="74" t="s">
        <v>873</v>
      </c>
      <c r="H4" s="77">
        <v>10</v>
      </c>
      <c r="I4" s="76">
        <v>120.28</v>
      </c>
      <c r="J4" s="76">
        <f t="shared" ref="J4:J66" si="0">H4*I4</f>
        <v>1202.8</v>
      </c>
      <c r="K4" s="77" t="s">
        <v>155</v>
      </c>
    </row>
    <row r="5" spans="1:13" ht="38.25" x14ac:dyDescent="0.2">
      <c r="A5" s="73" t="s">
        <v>874</v>
      </c>
      <c r="B5" s="73" t="s">
        <v>865</v>
      </c>
      <c r="C5" s="73" t="s">
        <v>866</v>
      </c>
      <c r="D5" s="74" t="s">
        <v>875</v>
      </c>
      <c r="E5" s="73" t="s">
        <v>876</v>
      </c>
      <c r="F5" s="74" t="s">
        <v>877</v>
      </c>
      <c r="G5" s="74" t="s">
        <v>878</v>
      </c>
      <c r="H5" s="77">
        <v>3</v>
      </c>
      <c r="I5" s="76">
        <v>785</v>
      </c>
      <c r="J5" s="76">
        <f t="shared" si="0"/>
        <v>2355</v>
      </c>
      <c r="K5" s="77" t="s">
        <v>155</v>
      </c>
    </row>
    <row r="6" spans="1:13" ht="25.5" x14ac:dyDescent="0.2">
      <c r="A6" s="73" t="s">
        <v>879</v>
      </c>
      <c r="B6" s="73" t="s">
        <v>865</v>
      </c>
      <c r="C6" s="73" t="s">
        <v>866</v>
      </c>
      <c r="D6" s="74" t="s">
        <v>149</v>
      </c>
      <c r="E6" s="73" t="s">
        <v>880</v>
      </c>
      <c r="F6" s="74" t="s">
        <v>881</v>
      </c>
      <c r="G6" s="74" t="s">
        <v>882</v>
      </c>
      <c r="H6" s="77">
        <v>3</v>
      </c>
      <c r="I6" s="76">
        <v>256.55</v>
      </c>
      <c r="J6" s="76">
        <f t="shared" si="0"/>
        <v>769.65000000000009</v>
      </c>
      <c r="K6" s="77" t="s">
        <v>155</v>
      </c>
    </row>
    <row r="7" spans="1:13" ht="25.5" x14ac:dyDescent="0.2">
      <c r="A7" s="73" t="s">
        <v>883</v>
      </c>
      <c r="B7" s="73" t="s">
        <v>865</v>
      </c>
      <c r="C7" s="73" t="s">
        <v>866</v>
      </c>
      <c r="D7" s="74" t="s">
        <v>149</v>
      </c>
      <c r="E7" s="73" t="s">
        <v>880</v>
      </c>
      <c r="F7" s="74" t="s">
        <v>884</v>
      </c>
      <c r="G7" s="74" t="s">
        <v>885</v>
      </c>
      <c r="H7" s="77">
        <v>2</v>
      </c>
      <c r="I7" s="76">
        <v>2336.7199999999998</v>
      </c>
      <c r="J7" s="76">
        <f t="shared" si="0"/>
        <v>4673.4399999999996</v>
      </c>
      <c r="K7" s="77" t="s">
        <v>155</v>
      </c>
    </row>
    <row r="8" spans="1:13" ht="25.5" x14ac:dyDescent="0.2">
      <c r="A8" s="73" t="s">
        <v>886</v>
      </c>
      <c r="B8" s="73" t="s">
        <v>865</v>
      </c>
      <c r="C8" s="73" t="s">
        <v>866</v>
      </c>
      <c r="D8" s="74" t="s">
        <v>149</v>
      </c>
      <c r="E8" s="73" t="s">
        <v>880</v>
      </c>
      <c r="F8" s="74" t="s">
        <v>887</v>
      </c>
      <c r="G8" s="74" t="s">
        <v>888</v>
      </c>
      <c r="H8" s="77">
        <v>2</v>
      </c>
      <c r="I8" s="76">
        <v>29.12</v>
      </c>
      <c r="J8" s="76">
        <f t="shared" si="0"/>
        <v>58.24</v>
      </c>
      <c r="K8" s="77" t="s">
        <v>155</v>
      </c>
    </row>
    <row r="9" spans="1:13" ht="25.5" x14ac:dyDescent="0.2">
      <c r="A9" s="73" t="s">
        <v>889</v>
      </c>
      <c r="B9" s="73" t="s">
        <v>865</v>
      </c>
      <c r="C9" s="73" t="s">
        <v>866</v>
      </c>
      <c r="D9" s="74" t="s">
        <v>149</v>
      </c>
      <c r="E9" s="73" t="s">
        <v>880</v>
      </c>
      <c r="F9" s="74" t="s">
        <v>890</v>
      </c>
      <c r="G9" s="74" t="s">
        <v>891</v>
      </c>
      <c r="H9" s="77">
        <v>2</v>
      </c>
      <c r="I9" s="76">
        <v>36.729999999999997</v>
      </c>
      <c r="J9" s="76">
        <f t="shared" si="0"/>
        <v>73.459999999999994</v>
      </c>
      <c r="K9" s="77" t="s">
        <v>155</v>
      </c>
    </row>
    <row r="10" spans="1:13" x14ac:dyDescent="0.2">
      <c r="A10" s="73" t="s">
        <v>892</v>
      </c>
      <c r="B10" s="73" t="s">
        <v>865</v>
      </c>
      <c r="C10" s="73" t="s">
        <v>866</v>
      </c>
      <c r="D10" s="74" t="s">
        <v>157</v>
      </c>
      <c r="E10" s="73" t="s">
        <v>880</v>
      </c>
      <c r="F10" s="74" t="s">
        <v>893</v>
      </c>
      <c r="G10" s="74" t="s">
        <v>894</v>
      </c>
      <c r="H10" s="77">
        <v>2</v>
      </c>
      <c r="I10" s="76">
        <v>49</v>
      </c>
      <c r="J10" s="76">
        <f t="shared" si="0"/>
        <v>98</v>
      </c>
      <c r="K10" s="77" t="s">
        <v>155</v>
      </c>
    </row>
    <row r="11" spans="1:13" ht="25.5" x14ac:dyDescent="0.2">
      <c r="A11" s="73" t="s">
        <v>895</v>
      </c>
      <c r="B11" s="73" t="s">
        <v>865</v>
      </c>
      <c r="C11" s="73" t="s">
        <v>866</v>
      </c>
      <c r="D11" s="74" t="s">
        <v>149</v>
      </c>
      <c r="E11" s="73" t="s">
        <v>880</v>
      </c>
      <c r="F11" s="74" t="s">
        <v>896</v>
      </c>
      <c r="G11" s="74" t="s">
        <v>897</v>
      </c>
      <c r="H11" s="77">
        <v>2</v>
      </c>
      <c r="I11" s="76">
        <v>43.38</v>
      </c>
      <c r="J11" s="76">
        <f t="shared" si="0"/>
        <v>86.76</v>
      </c>
      <c r="K11" s="77" t="s">
        <v>155</v>
      </c>
    </row>
    <row r="12" spans="1:13" ht="25.5" x14ac:dyDescent="0.2">
      <c r="A12" s="73" t="s">
        <v>898</v>
      </c>
      <c r="B12" s="73" t="s">
        <v>865</v>
      </c>
      <c r="C12" s="73" t="s">
        <v>866</v>
      </c>
      <c r="D12" s="74" t="s">
        <v>149</v>
      </c>
      <c r="E12" s="73" t="s">
        <v>880</v>
      </c>
      <c r="F12" s="74" t="s">
        <v>899</v>
      </c>
      <c r="G12" s="74" t="s">
        <v>900</v>
      </c>
      <c r="H12" s="77">
        <v>2</v>
      </c>
      <c r="I12" s="76">
        <v>751.61</v>
      </c>
      <c r="J12" s="76">
        <f t="shared" si="0"/>
        <v>1503.22</v>
      </c>
      <c r="K12" s="77" t="s">
        <v>155</v>
      </c>
    </row>
    <row r="13" spans="1:13" ht="25.5" x14ac:dyDescent="0.2">
      <c r="A13" s="73" t="s">
        <v>901</v>
      </c>
      <c r="B13" s="73" t="s">
        <v>865</v>
      </c>
      <c r="C13" s="73" t="s">
        <v>866</v>
      </c>
      <c r="D13" s="74" t="s">
        <v>149</v>
      </c>
      <c r="E13" s="73" t="s">
        <v>902</v>
      </c>
      <c r="F13" s="74" t="s">
        <v>903</v>
      </c>
      <c r="G13" s="74" t="s">
        <v>904</v>
      </c>
      <c r="H13" s="77">
        <v>3</v>
      </c>
      <c r="I13" s="76">
        <v>2099.1</v>
      </c>
      <c r="J13" s="76">
        <f t="shared" si="0"/>
        <v>6297.2999999999993</v>
      </c>
      <c r="K13" s="77" t="s">
        <v>155</v>
      </c>
    </row>
    <row r="14" spans="1:13" ht="25.5" x14ac:dyDescent="0.2">
      <c r="A14" s="73" t="s">
        <v>905</v>
      </c>
      <c r="B14" s="73" t="s">
        <v>865</v>
      </c>
      <c r="C14" s="73" t="s">
        <v>866</v>
      </c>
      <c r="D14" s="74" t="s">
        <v>149</v>
      </c>
      <c r="E14" s="73" t="s">
        <v>902</v>
      </c>
      <c r="F14" s="74" t="s">
        <v>906</v>
      </c>
      <c r="G14" s="74" t="s">
        <v>904</v>
      </c>
      <c r="H14" s="77">
        <v>2</v>
      </c>
      <c r="I14" s="76">
        <v>2099.1</v>
      </c>
      <c r="J14" s="76">
        <f t="shared" si="0"/>
        <v>4198.2</v>
      </c>
      <c r="K14" s="77" t="s">
        <v>2030</v>
      </c>
    </row>
    <row r="15" spans="1:13" ht="25.5" x14ac:dyDescent="0.2">
      <c r="A15" s="73" t="s">
        <v>907</v>
      </c>
      <c r="B15" s="73" t="s">
        <v>865</v>
      </c>
      <c r="C15" s="73" t="s">
        <v>866</v>
      </c>
      <c r="D15" s="74" t="s">
        <v>149</v>
      </c>
      <c r="E15" s="73" t="s">
        <v>908</v>
      </c>
      <c r="F15" s="74" t="s">
        <v>909</v>
      </c>
      <c r="G15" s="74" t="s">
        <v>910</v>
      </c>
      <c r="H15" s="77">
        <v>8</v>
      </c>
      <c r="I15" s="76">
        <v>302.3</v>
      </c>
      <c r="J15" s="76">
        <f t="shared" si="0"/>
        <v>2418.4</v>
      </c>
      <c r="K15" s="77" t="s">
        <v>155</v>
      </c>
    </row>
    <row r="16" spans="1:13" ht="25.5" x14ac:dyDescent="0.2">
      <c r="A16" s="73" t="s">
        <v>911</v>
      </c>
      <c r="B16" s="73" t="s">
        <v>865</v>
      </c>
      <c r="C16" s="73" t="s">
        <v>866</v>
      </c>
      <c r="D16" s="74" t="s">
        <v>157</v>
      </c>
      <c r="E16" s="73" t="s">
        <v>214</v>
      </c>
      <c r="F16" s="74" t="s">
        <v>912</v>
      </c>
      <c r="G16" s="74" t="s">
        <v>913</v>
      </c>
      <c r="H16" s="77">
        <v>2</v>
      </c>
      <c r="I16" s="76">
        <v>2074</v>
      </c>
      <c r="J16" s="76">
        <f t="shared" si="0"/>
        <v>4148</v>
      </c>
      <c r="K16" s="77" t="s">
        <v>155</v>
      </c>
    </row>
    <row r="17" spans="1:11" ht="25.5" x14ac:dyDescent="0.2">
      <c r="A17" s="73" t="s">
        <v>914</v>
      </c>
      <c r="B17" s="73" t="s">
        <v>865</v>
      </c>
      <c r="C17" s="73" t="s">
        <v>866</v>
      </c>
      <c r="D17" s="74" t="s">
        <v>875</v>
      </c>
      <c r="E17" s="73" t="s">
        <v>915</v>
      </c>
      <c r="F17" s="74" t="s">
        <v>916</v>
      </c>
      <c r="G17" s="74" t="s">
        <v>917</v>
      </c>
      <c r="H17" s="77">
        <v>3</v>
      </c>
      <c r="I17" s="76">
        <v>2858</v>
      </c>
      <c r="J17" s="76">
        <f t="shared" si="0"/>
        <v>8574</v>
      </c>
      <c r="K17" s="77" t="s">
        <v>155</v>
      </c>
    </row>
    <row r="18" spans="1:11" ht="25.5" x14ac:dyDescent="0.2">
      <c r="A18" s="73" t="s">
        <v>918</v>
      </c>
      <c r="B18" s="73" t="s">
        <v>865</v>
      </c>
      <c r="C18" s="73" t="s">
        <v>866</v>
      </c>
      <c r="D18" s="74" t="s">
        <v>875</v>
      </c>
      <c r="E18" s="73" t="s">
        <v>915</v>
      </c>
      <c r="F18" s="74" t="s">
        <v>919</v>
      </c>
      <c r="G18" s="74" t="s">
        <v>920</v>
      </c>
      <c r="H18" s="77">
        <v>2</v>
      </c>
      <c r="I18" s="76">
        <v>160</v>
      </c>
      <c r="J18" s="76">
        <f t="shared" si="0"/>
        <v>320</v>
      </c>
      <c r="K18" s="77" t="s">
        <v>155</v>
      </c>
    </row>
    <row r="19" spans="1:11" ht="25.5" x14ac:dyDescent="0.2">
      <c r="A19" s="73" t="s">
        <v>921</v>
      </c>
      <c r="B19" s="73" t="s">
        <v>865</v>
      </c>
      <c r="C19" s="73" t="s">
        <v>866</v>
      </c>
      <c r="D19" s="74" t="s">
        <v>875</v>
      </c>
      <c r="E19" s="73" t="s">
        <v>915</v>
      </c>
      <c r="F19" s="74" t="s">
        <v>922</v>
      </c>
      <c r="G19" s="74" t="s">
        <v>923</v>
      </c>
      <c r="H19" s="77">
        <v>3</v>
      </c>
      <c r="I19" s="76">
        <v>450</v>
      </c>
      <c r="J19" s="76">
        <f t="shared" si="0"/>
        <v>1350</v>
      </c>
      <c r="K19" s="77" t="s">
        <v>155</v>
      </c>
    </row>
    <row r="20" spans="1:11" ht="25.5" x14ac:dyDescent="0.2">
      <c r="A20" s="73" t="s">
        <v>924</v>
      </c>
      <c r="B20" s="73" t="s">
        <v>865</v>
      </c>
      <c r="C20" s="73" t="s">
        <v>866</v>
      </c>
      <c r="D20" s="74" t="s">
        <v>875</v>
      </c>
      <c r="E20" s="73" t="s">
        <v>915</v>
      </c>
      <c r="F20" s="74" t="s">
        <v>925</v>
      </c>
      <c r="G20" s="74" t="s">
        <v>926</v>
      </c>
      <c r="H20" s="77">
        <v>2</v>
      </c>
      <c r="I20" s="76">
        <v>135</v>
      </c>
      <c r="J20" s="76">
        <f t="shared" si="0"/>
        <v>270</v>
      </c>
      <c r="K20" s="77" t="s">
        <v>155</v>
      </c>
    </row>
    <row r="21" spans="1:11" ht="25.5" x14ac:dyDescent="0.2">
      <c r="A21" s="73" t="s">
        <v>927</v>
      </c>
      <c r="B21" s="73" t="s">
        <v>865</v>
      </c>
      <c r="C21" s="73" t="s">
        <v>866</v>
      </c>
      <c r="D21" s="74" t="s">
        <v>875</v>
      </c>
      <c r="E21" s="73" t="s">
        <v>915</v>
      </c>
      <c r="F21" s="74" t="s">
        <v>928</v>
      </c>
      <c r="G21" s="74" t="s">
        <v>929</v>
      </c>
      <c r="H21" s="77">
        <v>3</v>
      </c>
      <c r="I21" s="76">
        <v>545</v>
      </c>
      <c r="J21" s="76">
        <f t="shared" si="0"/>
        <v>1635</v>
      </c>
      <c r="K21" s="77" t="s">
        <v>155</v>
      </c>
    </row>
    <row r="22" spans="1:11" ht="25.5" x14ac:dyDescent="0.2">
      <c r="A22" s="73" t="s">
        <v>930</v>
      </c>
      <c r="B22" s="73" t="s">
        <v>865</v>
      </c>
      <c r="C22" s="73" t="s">
        <v>866</v>
      </c>
      <c r="D22" s="74" t="s">
        <v>875</v>
      </c>
      <c r="E22" s="73" t="s">
        <v>931</v>
      </c>
      <c r="F22" s="74" t="s">
        <v>932</v>
      </c>
      <c r="G22" s="74" t="s">
        <v>933</v>
      </c>
      <c r="H22" s="77">
        <v>5</v>
      </c>
      <c r="I22" s="76">
        <v>1650</v>
      </c>
      <c r="J22" s="76">
        <f t="shared" si="0"/>
        <v>8250</v>
      </c>
      <c r="K22" s="77" t="s">
        <v>155</v>
      </c>
    </row>
    <row r="23" spans="1:11" ht="25.5" x14ac:dyDescent="0.2">
      <c r="A23" s="73" t="s">
        <v>934</v>
      </c>
      <c r="B23" s="73" t="s">
        <v>865</v>
      </c>
      <c r="C23" s="73" t="s">
        <v>866</v>
      </c>
      <c r="D23" s="74" t="s">
        <v>875</v>
      </c>
      <c r="E23" s="73" t="s">
        <v>935</v>
      </c>
      <c r="F23" s="74" t="s">
        <v>936</v>
      </c>
      <c r="G23" s="74" t="s">
        <v>937</v>
      </c>
      <c r="H23" s="77">
        <v>2</v>
      </c>
      <c r="I23" s="76">
        <v>725</v>
      </c>
      <c r="J23" s="76">
        <f t="shared" si="0"/>
        <v>1450</v>
      </c>
      <c r="K23" s="77" t="s">
        <v>155</v>
      </c>
    </row>
    <row r="24" spans="1:11" ht="25.5" x14ac:dyDescent="0.2">
      <c r="A24" s="73" t="s">
        <v>938</v>
      </c>
      <c r="B24" s="73" t="s">
        <v>939</v>
      </c>
      <c r="C24" s="73" t="s">
        <v>940</v>
      </c>
      <c r="D24" s="89" t="s">
        <v>941</v>
      </c>
      <c r="E24" s="77" t="s">
        <v>942</v>
      </c>
      <c r="F24" s="89" t="s">
        <v>943</v>
      </c>
      <c r="G24" s="74" t="s">
        <v>944</v>
      </c>
      <c r="H24" s="77">
        <v>3</v>
      </c>
      <c r="I24" s="76">
        <v>3464.18</v>
      </c>
      <c r="J24" s="76">
        <f t="shared" si="0"/>
        <v>10392.539999999999</v>
      </c>
      <c r="K24" s="77" t="s">
        <v>945</v>
      </c>
    </row>
    <row r="25" spans="1:11" ht="25.5" x14ac:dyDescent="0.2">
      <c r="A25" s="73" t="s">
        <v>946</v>
      </c>
      <c r="B25" s="73" t="s">
        <v>939</v>
      </c>
      <c r="C25" s="73" t="s">
        <v>940</v>
      </c>
      <c r="D25" s="89" t="s">
        <v>941</v>
      </c>
      <c r="E25" s="77" t="s">
        <v>942</v>
      </c>
      <c r="F25" s="89" t="s">
        <v>943</v>
      </c>
      <c r="G25" s="74" t="s">
        <v>947</v>
      </c>
      <c r="H25" s="77">
        <v>3</v>
      </c>
      <c r="I25" s="76">
        <v>2240.6999999999998</v>
      </c>
      <c r="J25" s="76">
        <f t="shared" si="0"/>
        <v>6722.0999999999995</v>
      </c>
      <c r="K25" s="77" t="s">
        <v>945</v>
      </c>
    </row>
    <row r="26" spans="1:11" ht="25.5" x14ac:dyDescent="0.2">
      <c r="A26" s="73" t="s">
        <v>948</v>
      </c>
      <c r="B26" s="73" t="s">
        <v>939</v>
      </c>
      <c r="C26" s="73" t="s">
        <v>940</v>
      </c>
      <c r="D26" s="89" t="s">
        <v>941</v>
      </c>
      <c r="E26" s="77" t="s">
        <v>942</v>
      </c>
      <c r="F26" s="89" t="s">
        <v>943</v>
      </c>
      <c r="G26" s="74" t="s">
        <v>949</v>
      </c>
      <c r="H26" s="77">
        <v>3</v>
      </c>
      <c r="I26" s="76">
        <v>5197</v>
      </c>
      <c r="J26" s="76">
        <f t="shared" si="0"/>
        <v>15591</v>
      </c>
      <c r="K26" s="77" t="s">
        <v>945</v>
      </c>
    </row>
    <row r="27" spans="1:11" ht="25.5" x14ac:dyDescent="0.2">
      <c r="A27" s="73" t="s">
        <v>950</v>
      </c>
      <c r="B27" s="73" t="s">
        <v>939</v>
      </c>
      <c r="C27" s="73" t="s">
        <v>940</v>
      </c>
      <c r="D27" s="89" t="s">
        <v>941</v>
      </c>
      <c r="E27" s="77" t="s">
        <v>942</v>
      </c>
      <c r="F27" s="89" t="s">
        <v>943</v>
      </c>
      <c r="G27" s="74" t="s">
        <v>951</v>
      </c>
      <c r="H27" s="77">
        <v>5</v>
      </c>
      <c r="I27" s="76">
        <v>2916.12</v>
      </c>
      <c r="J27" s="76">
        <f t="shared" si="0"/>
        <v>14580.599999999999</v>
      </c>
      <c r="K27" s="77" t="s">
        <v>945</v>
      </c>
    </row>
    <row r="28" spans="1:11" ht="25.5" x14ac:dyDescent="0.2">
      <c r="A28" s="73" t="s">
        <v>952</v>
      </c>
      <c r="B28" s="73" t="s">
        <v>939</v>
      </c>
      <c r="C28" s="73" t="s">
        <v>940</v>
      </c>
      <c r="D28" s="89" t="s">
        <v>941</v>
      </c>
      <c r="E28" s="77" t="s">
        <v>942</v>
      </c>
      <c r="F28" s="89" t="s">
        <v>943</v>
      </c>
      <c r="G28" s="74" t="s">
        <v>953</v>
      </c>
      <c r="H28" s="77">
        <v>2</v>
      </c>
      <c r="I28" s="76">
        <v>3056.77</v>
      </c>
      <c r="J28" s="76">
        <f t="shared" si="0"/>
        <v>6113.54</v>
      </c>
      <c r="K28" s="77" t="s">
        <v>945</v>
      </c>
    </row>
    <row r="29" spans="1:11" ht="25.5" x14ac:dyDescent="0.2">
      <c r="A29" s="73" t="s">
        <v>954</v>
      </c>
      <c r="B29" s="73" t="s">
        <v>939</v>
      </c>
      <c r="C29" s="73" t="s">
        <v>940</v>
      </c>
      <c r="D29" s="89" t="s">
        <v>941</v>
      </c>
      <c r="E29" s="77" t="s">
        <v>942</v>
      </c>
      <c r="F29" s="89" t="s">
        <v>943</v>
      </c>
      <c r="G29" s="74" t="s">
        <v>955</v>
      </c>
      <c r="H29" s="77">
        <v>3</v>
      </c>
      <c r="I29" s="76">
        <v>421.58</v>
      </c>
      <c r="J29" s="76">
        <f t="shared" si="0"/>
        <v>1264.74</v>
      </c>
      <c r="K29" s="77" t="s">
        <v>945</v>
      </c>
    </row>
    <row r="30" spans="1:11" ht="25.5" x14ac:dyDescent="0.2">
      <c r="A30" s="73" t="s">
        <v>956</v>
      </c>
      <c r="B30" s="73" t="s">
        <v>939</v>
      </c>
      <c r="C30" s="73" t="s">
        <v>940</v>
      </c>
      <c r="D30" s="89" t="s">
        <v>941</v>
      </c>
      <c r="E30" s="77" t="s">
        <v>942</v>
      </c>
      <c r="F30" s="89" t="s">
        <v>943</v>
      </c>
      <c r="G30" s="74" t="s">
        <v>957</v>
      </c>
      <c r="H30" s="77">
        <v>1</v>
      </c>
      <c r="I30" s="76">
        <v>1076.6300000000001</v>
      </c>
      <c r="J30" s="76">
        <f t="shared" si="0"/>
        <v>1076.6300000000001</v>
      </c>
      <c r="K30" s="77" t="s">
        <v>945</v>
      </c>
    </row>
    <row r="31" spans="1:11" ht="25.5" x14ac:dyDescent="0.2">
      <c r="A31" s="73" t="s">
        <v>958</v>
      </c>
      <c r="B31" s="73" t="s">
        <v>939</v>
      </c>
      <c r="C31" s="73" t="s">
        <v>940</v>
      </c>
      <c r="D31" s="89" t="s">
        <v>941</v>
      </c>
      <c r="E31" s="77" t="s">
        <v>942</v>
      </c>
      <c r="F31" s="89" t="s">
        <v>943</v>
      </c>
      <c r="G31" s="74" t="s">
        <v>959</v>
      </c>
      <c r="H31" s="77">
        <v>2</v>
      </c>
      <c r="I31" s="76">
        <v>366.09</v>
      </c>
      <c r="J31" s="76">
        <f t="shared" si="0"/>
        <v>732.18</v>
      </c>
      <c r="K31" s="77" t="s">
        <v>945</v>
      </c>
    </row>
    <row r="32" spans="1:11" ht="25.5" x14ac:dyDescent="0.2">
      <c r="A32" s="73" t="s">
        <v>960</v>
      </c>
      <c r="B32" s="73" t="s">
        <v>939</v>
      </c>
      <c r="C32" s="73" t="s">
        <v>940</v>
      </c>
      <c r="D32" s="89" t="s">
        <v>941</v>
      </c>
      <c r="E32" s="77" t="s">
        <v>942</v>
      </c>
      <c r="F32" s="89" t="s">
        <v>943</v>
      </c>
      <c r="G32" s="74" t="s">
        <v>961</v>
      </c>
      <c r="H32" s="77">
        <v>1</v>
      </c>
      <c r="I32" s="76">
        <v>1755.63</v>
      </c>
      <c r="J32" s="76">
        <f t="shared" si="0"/>
        <v>1755.63</v>
      </c>
      <c r="K32" s="77" t="s">
        <v>945</v>
      </c>
    </row>
    <row r="33" spans="1:12" ht="25.5" x14ac:dyDescent="0.2">
      <c r="A33" s="73" t="s">
        <v>962</v>
      </c>
      <c r="B33" s="73" t="s">
        <v>939</v>
      </c>
      <c r="C33" s="73" t="s">
        <v>940</v>
      </c>
      <c r="D33" s="89" t="s">
        <v>941</v>
      </c>
      <c r="E33" s="77" t="s">
        <v>942</v>
      </c>
      <c r="F33" s="89" t="s">
        <v>943</v>
      </c>
      <c r="G33" s="74" t="s">
        <v>963</v>
      </c>
      <c r="H33" s="77">
        <v>2</v>
      </c>
      <c r="I33" s="76">
        <v>882.32</v>
      </c>
      <c r="J33" s="76">
        <f t="shared" si="0"/>
        <v>1764.64</v>
      </c>
      <c r="K33" s="77" t="s">
        <v>945</v>
      </c>
    </row>
    <row r="34" spans="1:12" ht="25.5" x14ac:dyDescent="0.2">
      <c r="A34" s="73" t="s">
        <v>964</v>
      </c>
      <c r="B34" s="73" t="s">
        <v>939</v>
      </c>
      <c r="C34" s="73" t="s">
        <v>940</v>
      </c>
      <c r="D34" s="89" t="s">
        <v>941</v>
      </c>
      <c r="E34" s="77" t="s">
        <v>942</v>
      </c>
      <c r="F34" s="89" t="s">
        <v>943</v>
      </c>
      <c r="G34" s="74" t="s">
        <v>965</v>
      </c>
      <c r="H34" s="77">
        <v>1</v>
      </c>
      <c r="I34" s="76">
        <v>225.6</v>
      </c>
      <c r="J34" s="76">
        <f t="shared" si="0"/>
        <v>225.6</v>
      </c>
      <c r="K34" s="77" t="s">
        <v>945</v>
      </c>
    </row>
    <row r="35" spans="1:12" s="84" customFormat="1" ht="25.5" x14ac:dyDescent="0.25">
      <c r="A35" s="73" t="s">
        <v>966</v>
      </c>
      <c r="B35" s="73" t="s">
        <v>939</v>
      </c>
      <c r="C35" s="73" t="s">
        <v>940</v>
      </c>
      <c r="D35" s="89" t="s">
        <v>941</v>
      </c>
      <c r="E35" s="77" t="s">
        <v>942</v>
      </c>
      <c r="F35" s="89" t="s">
        <v>943</v>
      </c>
      <c r="G35" s="74" t="s">
        <v>967</v>
      </c>
      <c r="H35" s="77">
        <v>2</v>
      </c>
      <c r="I35" s="76">
        <v>345.59</v>
      </c>
      <c r="J35" s="76">
        <f t="shared" si="0"/>
        <v>691.18</v>
      </c>
      <c r="K35" s="77" t="s">
        <v>945</v>
      </c>
      <c r="L35" s="81"/>
    </row>
    <row r="36" spans="1:12" ht="25.5" x14ac:dyDescent="0.2">
      <c r="A36" s="73" t="s">
        <v>968</v>
      </c>
      <c r="B36" s="73" t="s">
        <v>969</v>
      </c>
      <c r="C36" s="73" t="s">
        <v>970</v>
      </c>
      <c r="D36" s="74" t="s">
        <v>971</v>
      </c>
      <c r="E36" s="73" t="s">
        <v>972</v>
      </c>
      <c r="F36" s="74" t="s">
        <v>973</v>
      </c>
      <c r="G36" s="74" t="s">
        <v>974</v>
      </c>
      <c r="H36" s="77">
        <v>10</v>
      </c>
      <c r="I36" s="76">
        <v>36.85</v>
      </c>
      <c r="J36" s="76">
        <f t="shared" si="0"/>
        <v>368.5</v>
      </c>
      <c r="K36" s="77" t="s">
        <v>155</v>
      </c>
    </row>
    <row r="37" spans="1:12" ht="25.5" x14ac:dyDescent="0.2">
      <c r="A37" s="73" t="s">
        <v>975</v>
      </c>
      <c r="B37" s="73" t="s">
        <v>969</v>
      </c>
      <c r="C37" s="73" t="s">
        <v>970</v>
      </c>
      <c r="D37" s="74" t="s">
        <v>971</v>
      </c>
      <c r="E37" s="73" t="s">
        <v>976</v>
      </c>
      <c r="F37" s="74" t="s">
        <v>977</v>
      </c>
      <c r="G37" s="74" t="s">
        <v>978</v>
      </c>
      <c r="H37" s="77">
        <v>25</v>
      </c>
      <c r="I37" s="76">
        <v>19.010000000000002</v>
      </c>
      <c r="J37" s="76">
        <f t="shared" si="0"/>
        <v>475.25000000000006</v>
      </c>
      <c r="K37" s="77" t="s">
        <v>155</v>
      </c>
      <c r="L37" s="81"/>
    </row>
    <row r="38" spans="1:12" ht="25.5" x14ac:dyDescent="0.2">
      <c r="A38" s="73" t="s">
        <v>979</v>
      </c>
      <c r="B38" s="73" t="s">
        <v>969</v>
      </c>
      <c r="C38" s="73" t="s">
        <v>970</v>
      </c>
      <c r="D38" s="74" t="s">
        <v>971</v>
      </c>
      <c r="E38" s="73" t="s">
        <v>980</v>
      </c>
      <c r="F38" s="74" t="s">
        <v>981</v>
      </c>
      <c r="G38" s="74" t="s">
        <v>982</v>
      </c>
      <c r="H38" s="77">
        <v>20</v>
      </c>
      <c r="I38" s="76">
        <v>1.19</v>
      </c>
      <c r="J38" s="76">
        <f t="shared" si="0"/>
        <v>23.799999999999997</v>
      </c>
      <c r="K38" s="77" t="s">
        <v>155</v>
      </c>
    </row>
    <row r="39" spans="1:12" ht="25.5" x14ac:dyDescent="0.2">
      <c r="A39" s="73" t="s">
        <v>983</v>
      </c>
      <c r="B39" s="73" t="s">
        <v>969</v>
      </c>
      <c r="C39" s="73" t="s">
        <v>970</v>
      </c>
      <c r="D39" s="74" t="s">
        <v>971</v>
      </c>
      <c r="E39" s="73" t="s">
        <v>980</v>
      </c>
      <c r="F39" s="74" t="s">
        <v>984</v>
      </c>
      <c r="G39" s="74" t="s">
        <v>985</v>
      </c>
      <c r="H39" s="77">
        <v>20</v>
      </c>
      <c r="I39" s="76">
        <v>1.19</v>
      </c>
      <c r="J39" s="76">
        <f t="shared" si="0"/>
        <v>23.799999999999997</v>
      </c>
      <c r="K39" s="77" t="s">
        <v>155</v>
      </c>
    </row>
    <row r="40" spans="1:12" ht="25.5" x14ac:dyDescent="0.2">
      <c r="A40" s="73" t="s">
        <v>986</v>
      </c>
      <c r="B40" s="73" t="s">
        <v>969</v>
      </c>
      <c r="C40" s="73" t="s">
        <v>970</v>
      </c>
      <c r="D40" s="74" t="s">
        <v>971</v>
      </c>
      <c r="E40" s="73" t="s">
        <v>972</v>
      </c>
      <c r="F40" s="74" t="s">
        <v>987</v>
      </c>
      <c r="G40" s="74" t="s">
        <v>988</v>
      </c>
      <c r="H40" s="77">
        <v>4</v>
      </c>
      <c r="I40" s="76">
        <v>16.86</v>
      </c>
      <c r="J40" s="76">
        <f t="shared" si="0"/>
        <v>67.44</v>
      </c>
      <c r="K40" s="77" t="s">
        <v>155</v>
      </c>
    </row>
    <row r="41" spans="1:12" ht="25.5" x14ac:dyDescent="0.2">
      <c r="A41" s="73" t="s">
        <v>989</v>
      </c>
      <c r="B41" s="73" t="s">
        <v>969</v>
      </c>
      <c r="C41" s="73" t="s">
        <v>970</v>
      </c>
      <c r="D41" s="74" t="s">
        <v>971</v>
      </c>
      <c r="E41" s="73" t="s">
        <v>972</v>
      </c>
      <c r="F41" s="74" t="s">
        <v>990</v>
      </c>
      <c r="G41" s="74" t="s">
        <v>991</v>
      </c>
      <c r="H41" s="77">
        <v>4</v>
      </c>
      <c r="I41" s="76">
        <v>18.8</v>
      </c>
      <c r="J41" s="76">
        <f t="shared" si="0"/>
        <v>75.2</v>
      </c>
      <c r="K41" s="77" t="s">
        <v>155</v>
      </c>
    </row>
    <row r="42" spans="1:12" ht="25.5" x14ac:dyDescent="0.2">
      <c r="A42" s="73" t="s">
        <v>992</v>
      </c>
      <c r="B42" s="73" t="s">
        <v>969</v>
      </c>
      <c r="C42" s="73" t="s">
        <v>970</v>
      </c>
      <c r="D42" s="74" t="s">
        <v>971</v>
      </c>
      <c r="E42" s="73" t="s">
        <v>980</v>
      </c>
      <c r="F42" s="74" t="s">
        <v>993</v>
      </c>
      <c r="G42" s="74" t="s">
        <v>994</v>
      </c>
      <c r="H42" s="77">
        <v>10</v>
      </c>
      <c r="I42" s="76">
        <v>1.43</v>
      </c>
      <c r="J42" s="76">
        <f t="shared" si="0"/>
        <v>14.299999999999999</v>
      </c>
      <c r="K42" s="77" t="s">
        <v>155</v>
      </c>
    </row>
    <row r="43" spans="1:12" ht="25.5" x14ac:dyDescent="0.2">
      <c r="A43" s="73" t="s">
        <v>995</v>
      </c>
      <c r="B43" s="73" t="s">
        <v>969</v>
      </c>
      <c r="C43" s="73" t="s">
        <v>970</v>
      </c>
      <c r="D43" s="74" t="s">
        <v>971</v>
      </c>
      <c r="E43" s="73" t="s">
        <v>972</v>
      </c>
      <c r="F43" s="74" t="s">
        <v>996</v>
      </c>
      <c r="G43" s="74" t="s">
        <v>997</v>
      </c>
      <c r="H43" s="77">
        <v>20</v>
      </c>
      <c r="I43" s="76">
        <v>33.81</v>
      </c>
      <c r="J43" s="76">
        <f t="shared" si="0"/>
        <v>676.2</v>
      </c>
      <c r="K43" s="77" t="s">
        <v>155</v>
      </c>
    </row>
    <row r="44" spans="1:12" ht="25.5" x14ac:dyDescent="0.2">
      <c r="A44" s="73" t="s">
        <v>998</v>
      </c>
      <c r="B44" s="73" t="s">
        <v>969</v>
      </c>
      <c r="C44" s="73" t="s">
        <v>970</v>
      </c>
      <c r="D44" s="74" t="s">
        <v>971</v>
      </c>
      <c r="E44" s="73" t="s">
        <v>980</v>
      </c>
      <c r="F44" s="74" t="s">
        <v>999</v>
      </c>
      <c r="G44" s="74" t="s">
        <v>1000</v>
      </c>
      <c r="H44" s="77">
        <v>10</v>
      </c>
      <c r="I44" s="76">
        <v>1.43</v>
      </c>
      <c r="J44" s="76">
        <f t="shared" si="0"/>
        <v>14.299999999999999</v>
      </c>
      <c r="K44" s="77" t="s">
        <v>155</v>
      </c>
    </row>
    <row r="45" spans="1:12" ht="25.5" x14ac:dyDescent="0.2">
      <c r="A45" s="73" t="s">
        <v>1001</v>
      </c>
      <c r="B45" s="73" t="s">
        <v>969</v>
      </c>
      <c r="C45" s="73" t="s">
        <v>970</v>
      </c>
      <c r="D45" s="74" t="s">
        <v>971</v>
      </c>
      <c r="E45" s="73" t="s">
        <v>1002</v>
      </c>
      <c r="F45" s="74" t="s">
        <v>1003</v>
      </c>
      <c r="G45" s="74" t="s">
        <v>1004</v>
      </c>
      <c r="H45" s="77">
        <v>10</v>
      </c>
      <c r="I45" s="76">
        <v>16.93</v>
      </c>
      <c r="J45" s="76">
        <f t="shared" si="0"/>
        <v>169.3</v>
      </c>
      <c r="K45" s="77" t="s">
        <v>155</v>
      </c>
    </row>
    <row r="46" spans="1:12" ht="38.25" x14ac:dyDescent="0.2">
      <c r="A46" s="73" t="s">
        <v>1005</v>
      </c>
      <c r="B46" s="73" t="s">
        <v>969</v>
      </c>
      <c r="C46" s="73" t="s">
        <v>970</v>
      </c>
      <c r="D46" s="74" t="s">
        <v>971</v>
      </c>
      <c r="E46" s="73" t="s">
        <v>972</v>
      </c>
      <c r="F46" s="74" t="s">
        <v>1006</v>
      </c>
      <c r="G46" s="74" t="s">
        <v>1007</v>
      </c>
      <c r="H46" s="77">
        <v>4</v>
      </c>
      <c r="I46" s="76">
        <v>24.51</v>
      </c>
      <c r="J46" s="76">
        <f t="shared" si="0"/>
        <v>98.04</v>
      </c>
      <c r="K46" s="77" t="s">
        <v>155</v>
      </c>
    </row>
    <row r="47" spans="1:12" ht="25.5" x14ac:dyDescent="0.2">
      <c r="A47" s="73" t="s">
        <v>1008</v>
      </c>
      <c r="B47" s="73" t="s">
        <v>969</v>
      </c>
      <c r="C47" s="73" t="s">
        <v>970</v>
      </c>
      <c r="D47" s="74" t="s">
        <v>971</v>
      </c>
      <c r="E47" s="73" t="s">
        <v>1009</v>
      </c>
      <c r="F47" s="74" t="s">
        <v>1010</v>
      </c>
      <c r="G47" s="74" t="s">
        <v>1011</v>
      </c>
      <c r="H47" s="77">
        <v>12</v>
      </c>
      <c r="I47" s="76">
        <v>1.89</v>
      </c>
      <c r="J47" s="76">
        <f t="shared" si="0"/>
        <v>22.68</v>
      </c>
      <c r="K47" s="77" t="s">
        <v>155</v>
      </c>
    </row>
    <row r="48" spans="1:12" ht="25.5" x14ac:dyDescent="0.2">
      <c r="A48" s="73" t="s">
        <v>1012</v>
      </c>
      <c r="B48" s="73" t="s">
        <v>969</v>
      </c>
      <c r="C48" s="73" t="s">
        <v>970</v>
      </c>
      <c r="D48" s="74" t="s">
        <v>971</v>
      </c>
      <c r="E48" s="73" t="s">
        <v>972</v>
      </c>
      <c r="F48" s="74" t="s">
        <v>1013</v>
      </c>
      <c r="G48" s="74" t="s">
        <v>1014</v>
      </c>
      <c r="H48" s="77">
        <v>6</v>
      </c>
      <c r="I48" s="76">
        <v>10.89</v>
      </c>
      <c r="J48" s="76">
        <f t="shared" si="0"/>
        <v>65.34</v>
      </c>
      <c r="K48" s="77" t="s">
        <v>155</v>
      </c>
    </row>
    <row r="49" spans="1:11" ht="25.5" x14ac:dyDescent="0.2">
      <c r="A49" s="73" t="s">
        <v>1015</v>
      </c>
      <c r="B49" s="73" t="s">
        <v>969</v>
      </c>
      <c r="C49" s="73" t="s">
        <v>970</v>
      </c>
      <c r="D49" s="74" t="s">
        <v>971</v>
      </c>
      <c r="E49" s="73" t="s">
        <v>1016</v>
      </c>
      <c r="F49" s="74" t="s">
        <v>1017</v>
      </c>
      <c r="G49" s="74" t="s">
        <v>1018</v>
      </c>
      <c r="H49" s="77">
        <v>2</v>
      </c>
      <c r="I49" s="76">
        <v>10.41</v>
      </c>
      <c r="J49" s="76">
        <f t="shared" si="0"/>
        <v>20.82</v>
      </c>
      <c r="K49" s="77" t="s">
        <v>155</v>
      </c>
    </row>
    <row r="50" spans="1:11" ht="38.25" x14ac:dyDescent="0.2">
      <c r="A50" s="73" t="s">
        <v>1019</v>
      </c>
      <c r="B50" s="73" t="s">
        <v>969</v>
      </c>
      <c r="C50" s="73" t="s">
        <v>970</v>
      </c>
      <c r="D50" s="74" t="s">
        <v>971</v>
      </c>
      <c r="E50" s="73" t="s">
        <v>1020</v>
      </c>
      <c r="F50" s="74" t="s">
        <v>1021</v>
      </c>
      <c r="G50" s="74" t="s">
        <v>1022</v>
      </c>
      <c r="H50" s="77">
        <v>30</v>
      </c>
      <c r="I50" s="76">
        <v>9.02</v>
      </c>
      <c r="J50" s="76">
        <f t="shared" si="0"/>
        <v>270.59999999999997</v>
      </c>
      <c r="K50" s="77" t="s">
        <v>155</v>
      </c>
    </row>
    <row r="51" spans="1:11" ht="25.5" x14ac:dyDescent="0.2">
      <c r="A51" s="73" t="s">
        <v>1023</v>
      </c>
      <c r="B51" s="73" t="s">
        <v>969</v>
      </c>
      <c r="C51" s="73" t="s">
        <v>970</v>
      </c>
      <c r="D51" s="74" t="s">
        <v>971</v>
      </c>
      <c r="E51" s="73" t="s">
        <v>980</v>
      </c>
      <c r="F51" s="74" t="s">
        <v>1024</v>
      </c>
      <c r="G51" s="74" t="s">
        <v>1025</v>
      </c>
      <c r="H51" s="77">
        <v>4</v>
      </c>
      <c r="I51" s="76">
        <v>1.18</v>
      </c>
      <c r="J51" s="76">
        <f t="shared" si="0"/>
        <v>4.72</v>
      </c>
      <c r="K51" s="77" t="s">
        <v>155</v>
      </c>
    </row>
    <row r="52" spans="1:11" ht="25.5" x14ac:dyDescent="0.2">
      <c r="A52" s="73" t="s">
        <v>1026</v>
      </c>
      <c r="B52" s="73" t="s">
        <v>969</v>
      </c>
      <c r="C52" s="73" t="s">
        <v>970</v>
      </c>
      <c r="D52" s="74" t="s">
        <v>971</v>
      </c>
      <c r="E52" s="73" t="s">
        <v>972</v>
      </c>
      <c r="F52" s="74" t="s">
        <v>1027</v>
      </c>
      <c r="G52" s="74" t="s">
        <v>1028</v>
      </c>
      <c r="H52" s="77">
        <v>2</v>
      </c>
      <c r="I52" s="76">
        <v>66.78</v>
      </c>
      <c r="J52" s="76">
        <f t="shared" si="0"/>
        <v>133.56</v>
      </c>
      <c r="K52" s="77" t="s">
        <v>155</v>
      </c>
    </row>
    <row r="53" spans="1:11" ht="38.25" x14ac:dyDescent="0.2">
      <c r="A53" s="73" t="s">
        <v>1029</v>
      </c>
      <c r="B53" s="73" t="s">
        <v>969</v>
      </c>
      <c r="C53" s="73" t="s">
        <v>970</v>
      </c>
      <c r="D53" s="74" t="s">
        <v>971</v>
      </c>
      <c r="E53" s="73" t="s">
        <v>1020</v>
      </c>
      <c r="F53" s="74" t="s">
        <v>1030</v>
      </c>
      <c r="G53" s="74" t="s">
        <v>1031</v>
      </c>
      <c r="H53" s="77">
        <v>30</v>
      </c>
      <c r="I53" s="76">
        <v>6.85</v>
      </c>
      <c r="J53" s="76">
        <f t="shared" si="0"/>
        <v>205.5</v>
      </c>
      <c r="K53" s="77" t="s">
        <v>155</v>
      </c>
    </row>
    <row r="54" spans="1:11" ht="25.5" x14ac:dyDescent="0.2">
      <c r="A54" s="73" t="s">
        <v>1032</v>
      </c>
      <c r="B54" s="73" t="s">
        <v>969</v>
      </c>
      <c r="C54" s="73" t="s">
        <v>970</v>
      </c>
      <c r="D54" s="74" t="s">
        <v>971</v>
      </c>
      <c r="E54" s="73" t="s">
        <v>980</v>
      </c>
      <c r="F54" s="74" t="s">
        <v>1033</v>
      </c>
      <c r="G54" s="74" t="s">
        <v>1034</v>
      </c>
      <c r="H54" s="77">
        <v>4</v>
      </c>
      <c r="I54" s="76">
        <v>1.47</v>
      </c>
      <c r="J54" s="76">
        <f t="shared" si="0"/>
        <v>5.88</v>
      </c>
      <c r="K54" s="77" t="s">
        <v>155</v>
      </c>
    </row>
    <row r="55" spans="1:11" ht="38.25" x14ac:dyDescent="0.2">
      <c r="A55" s="73" t="s">
        <v>1035</v>
      </c>
      <c r="B55" s="73" t="s">
        <v>969</v>
      </c>
      <c r="C55" s="73" t="s">
        <v>970</v>
      </c>
      <c r="D55" s="74" t="s">
        <v>971</v>
      </c>
      <c r="E55" s="73" t="s">
        <v>1020</v>
      </c>
      <c r="F55" s="74" t="s">
        <v>1036</v>
      </c>
      <c r="G55" s="74" t="s">
        <v>1037</v>
      </c>
      <c r="H55" s="77">
        <v>25</v>
      </c>
      <c r="I55" s="76">
        <v>2.77</v>
      </c>
      <c r="J55" s="76">
        <f t="shared" si="0"/>
        <v>69.25</v>
      </c>
      <c r="K55" s="77" t="s">
        <v>155</v>
      </c>
    </row>
    <row r="56" spans="1:11" ht="25.5" x14ac:dyDescent="0.2">
      <c r="A56" s="73" t="s">
        <v>1038</v>
      </c>
      <c r="B56" s="73" t="s">
        <v>969</v>
      </c>
      <c r="C56" s="73" t="s">
        <v>970</v>
      </c>
      <c r="D56" s="74" t="s">
        <v>971</v>
      </c>
      <c r="E56" s="73" t="s">
        <v>980</v>
      </c>
      <c r="F56" s="74" t="s">
        <v>1039</v>
      </c>
      <c r="G56" s="74" t="s">
        <v>1040</v>
      </c>
      <c r="H56" s="77">
        <v>20</v>
      </c>
      <c r="I56" s="76">
        <v>3.11</v>
      </c>
      <c r="J56" s="76">
        <f t="shared" si="0"/>
        <v>62.199999999999996</v>
      </c>
      <c r="K56" s="77" t="s">
        <v>155</v>
      </c>
    </row>
    <row r="57" spans="1:11" ht="25.5" x14ac:dyDescent="0.2">
      <c r="A57" s="73" t="s">
        <v>1041</v>
      </c>
      <c r="B57" s="73" t="s">
        <v>969</v>
      </c>
      <c r="C57" s="73" t="s">
        <v>970</v>
      </c>
      <c r="D57" s="74" t="s">
        <v>971</v>
      </c>
      <c r="E57" s="73" t="s">
        <v>1042</v>
      </c>
      <c r="F57" s="74" t="s">
        <v>1043</v>
      </c>
      <c r="G57" s="74" t="s">
        <v>1044</v>
      </c>
      <c r="H57" s="77">
        <v>2</v>
      </c>
      <c r="I57" s="76">
        <v>10.68</v>
      </c>
      <c r="J57" s="76">
        <f t="shared" si="0"/>
        <v>21.36</v>
      </c>
      <c r="K57" s="77" t="s">
        <v>155</v>
      </c>
    </row>
    <row r="58" spans="1:11" ht="38.25" x14ac:dyDescent="0.2">
      <c r="A58" s="73" t="s">
        <v>1045</v>
      </c>
      <c r="B58" s="73" t="s">
        <v>969</v>
      </c>
      <c r="C58" s="73" t="s">
        <v>970</v>
      </c>
      <c r="D58" s="74" t="s">
        <v>971</v>
      </c>
      <c r="E58" s="73" t="s">
        <v>1020</v>
      </c>
      <c r="F58" s="74" t="s">
        <v>1046</v>
      </c>
      <c r="G58" s="74" t="s">
        <v>1047</v>
      </c>
      <c r="H58" s="77">
        <v>25</v>
      </c>
      <c r="I58" s="76">
        <v>5.01</v>
      </c>
      <c r="J58" s="76">
        <f t="shared" si="0"/>
        <v>125.25</v>
      </c>
      <c r="K58" s="77" t="s">
        <v>155</v>
      </c>
    </row>
    <row r="59" spans="1:11" ht="25.5" x14ac:dyDescent="0.2">
      <c r="A59" s="73" t="s">
        <v>1048</v>
      </c>
      <c r="B59" s="73" t="s">
        <v>969</v>
      </c>
      <c r="C59" s="73" t="s">
        <v>970</v>
      </c>
      <c r="D59" s="74" t="s">
        <v>971</v>
      </c>
      <c r="E59" s="73" t="s">
        <v>1002</v>
      </c>
      <c r="F59" s="74" t="s">
        <v>1049</v>
      </c>
      <c r="G59" s="74" t="s">
        <v>1050</v>
      </c>
      <c r="H59" s="77">
        <v>10</v>
      </c>
      <c r="I59" s="76">
        <v>6.74</v>
      </c>
      <c r="J59" s="76">
        <f t="shared" si="0"/>
        <v>67.400000000000006</v>
      </c>
      <c r="K59" s="77" t="s">
        <v>155</v>
      </c>
    </row>
    <row r="60" spans="1:11" ht="25.5" x14ac:dyDescent="0.2">
      <c r="A60" s="73" t="s">
        <v>1051</v>
      </c>
      <c r="B60" s="73" t="s">
        <v>969</v>
      </c>
      <c r="C60" s="73" t="s">
        <v>970</v>
      </c>
      <c r="D60" s="74" t="s">
        <v>971</v>
      </c>
      <c r="E60" s="73" t="s">
        <v>972</v>
      </c>
      <c r="F60" s="74" t="s">
        <v>1052</v>
      </c>
      <c r="G60" s="74" t="s">
        <v>1053</v>
      </c>
      <c r="H60" s="77">
        <v>2</v>
      </c>
      <c r="I60" s="76">
        <v>3.18</v>
      </c>
      <c r="J60" s="76">
        <f t="shared" si="0"/>
        <v>6.36</v>
      </c>
      <c r="K60" s="77" t="s">
        <v>155</v>
      </c>
    </row>
    <row r="61" spans="1:11" ht="25.5" x14ac:dyDescent="0.2">
      <c r="A61" s="73" t="s">
        <v>1054</v>
      </c>
      <c r="B61" s="73" t="s">
        <v>969</v>
      </c>
      <c r="C61" s="73" t="s">
        <v>970</v>
      </c>
      <c r="D61" s="74" t="s">
        <v>971</v>
      </c>
      <c r="E61" s="73" t="s">
        <v>1055</v>
      </c>
      <c r="F61" s="74" t="s">
        <v>1056</v>
      </c>
      <c r="G61" s="74" t="s">
        <v>1057</v>
      </c>
      <c r="H61" s="77">
        <v>6</v>
      </c>
      <c r="I61" s="76">
        <v>7.17</v>
      </c>
      <c r="J61" s="76">
        <f t="shared" si="0"/>
        <v>43.019999999999996</v>
      </c>
      <c r="K61" s="77" t="s">
        <v>155</v>
      </c>
    </row>
    <row r="62" spans="1:11" ht="25.5" x14ac:dyDescent="0.2">
      <c r="A62" s="73" t="s">
        <v>1058</v>
      </c>
      <c r="B62" s="73" t="s">
        <v>969</v>
      </c>
      <c r="C62" s="73" t="s">
        <v>970</v>
      </c>
      <c r="D62" s="74" t="s">
        <v>971</v>
      </c>
      <c r="E62" s="73" t="s">
        <v>1002</v>
      </c>
      <c r="F62" s="74" t="s">
        <v>1059</v>
      </c>
      <c r="G62" s="74" t="s">
        <v>1060</v>
      </c>
      <c r="H62" s="77">
        <v>6</v>
      </c>
      <c r="I62" s="76">
        <v>22.77</v>
      </c>
      <c r="J62" s="76">
        <f t="shared" si="0"/>
        <v>136.62</v>
      </c>
      <c r="K62" s="77" t="s">
        <v>155</v>
      </c>
    </row>
    <row r="63" spans="1:11" ht="25.5" x14ac:dyDescent="0.2">
      <c r="A63" s="73" t="s">
        <v>1061</v>
      </c>
      <c r="B63" s="73" t="s">
        <v>969</v>
      </c>
      <c r="C63" s="73" t="s">
        <v>970</v>
      </c>
      <c r="D63" s="74" t="s">
        <v>971</v>
      </c>
      <c r="E63" s="73" t="s">
        <v>1062</v>
      </c>
      <c r="F63" s="74" t="s">
        <v>1063</v>
      </c>
      <c r="G63" s="74" t="s">
        <v>1064</v>
      </c>
      <c r="H63" s="77">
        <v>30</v>
      </c>
      <c r="I63" s="76">
        <v>12.73</v>
      </c>
      <c r="J63" s="76">
        <f t="shared" si="0"/>
        <v>381.90000000000003</v>
      </c>
      <c r="K63" s="77" t="s">
        <v>155</v>
      </c>
    </row>
    <row r="64" spans="1:11" ht="25.5" x14ac:dyDescent="0.2">
      <c r="A64" s="73" t="s">
        <v>1065</v>
      </c>
      <c r="B64" s="73" t="s">
        <v>969</v>
      </c>
      <c r="C64" s="73" t="s">
        <v>970</v>
      </c>
      <c r="D64" s="74" t="s">
        <v>971</v>
      </c>
      <c r="E64" s="73" t="s">
        <v>1066</v>
      </c>
      <c r="F64" s="89"/>
      <c r="G64" s="74" t="s">
        <v>1067</v>
      </c>
      <c r="H64" s="77">
        <v>6</v>
      </c>
      <c r="I64" s="76">
        <v>0.96</v>
      </c>
      <c r="J64" s="76">
        <f t="shared" si="0"/>
        <v>5.76</v>
      </c>
      <c r="K64" s="77" t="s">
        <v>155</v>
      </c>
    </row>
    <row r="65" spans="1:11" ht="38.25" x14ac:dyDescent="0.2">
      <c r="A65" s="73" t="s">
        <v>1068</v>
      </c>
      <c r="B65" s="73" t="s">
        <v>969</v>
      </c>
      <c r="C65" s="73" t="s">
        <v>970</v>
      </c>
      <c r="D65" s="74" t="s">
        <v>971</v>
      </c>
      <c r="E65" s="73" t="s">
        <v>1069</v>
      </c>
      <c r="F65" s="74" t="s">
        <v>1070</v>
      </c>
      <c r="G65" s="74" t="s">
        <v>1071</v>
      </c>
      <c r="H65" s="77">
        <v>6</v>
      </c>
      <c r="I65" s="76">
        <v>222.73</v>
      </c>
      <c r="J65" s="76">
        <f t="shared" si="0"/>
        <v>1336.3799999999999</v>
      </c>
      <c r="K65" s="77" t="s">
        <v>155</v>
      </c>
    </row>
    <row r="66" spans="1:11" ht="25.5" x14ac:dyDescent="0.2">
      <c r="A66" s="73" t="s">
        <v>1072</v>
      </c>
      <c r="B66" s="73" t="s">
        <v>969</v>
      </c>
      <c r="C66" s="73" t="s">
        <v>970</v>
      </c>
      <c r="D66" s="74" t="s">
        <v>971</v>
      </c>
      <c r="E66" s="73" t="s">
        <v>980</v>
      </c>
      <c r="F66" s="74" t="s">
        <v>1073</v>
      </c>
      <c r="G66" s="74" t="s">
        <v>1074</v>
      </c>
      <c r="H66" s="77">
        <v>4</v>
      </c>
      <c r="I66" s="76">
        <v>2.8</v>
      </c>
      <c r="J66" s="76">
        <f t="shared" si="0"/>
        <v>11.2</v>
      </c>
      <c r="K66" s="77" t="s">
        <v>155</v>
      </c>
    </row>
    <row r="67" spans="1:11" ht="25.5" x14ac:dyDescent="0.2">
      <c r="A67" s="73" t="s">
        <v>1075</v>
      </c>
      <c r="B67" s="73" t="s">
        <v>969</v>
      </c>
      <c r="C67" s="73" t="s">
        <v>970</v>
      </c>
      <c r="D67" s="74" t="s">
        <v>971</v>
      </c>
      <c r="E67" s="73" t="s">
        <v>1076</v>
      </c>
      <c r="F67" s="74" t="s">
        <v>1077</v>
      </c>
      <c r="G67" s="74" t="s">
        <v>1078</v>
      </c>
      <c r="H67" s="77">
        <v>10</v>
      </c>
      <c r="I67" s="76">
        <v>7.82</v>
      </c>
      <c r="J67" s="76">
        <f t="shared" ref="J67:J130" si="1">H67*I67</f>
        <v>78.2</v>
      </c>
      <c r="K67" s="77" t="s">
        <v>155</v>
      </c>
    </row>
    <row r="68" spans="1:11" ht="25.5" x14ac:dyDescent="0.2">
      <c r="A68" s="73" t="s">
        <v>1079</v>
      </c>
      <c r="B68" s="73" t="s">
        <v>969</v>
      </c>
      <c r="C68" s="73" t="s">
        <v>970</v>
      </c>
      <c r="D68" s="74" t="s">
        <v>971</v>
      </c>
      <c r="E68" s="73" t="s">
        <v>980</v>
      </c>
      <c r="F68" s="74" t="s">
        <v>1080</v>
      </c>
      <c r="G68" s="74" t="s">
        <v>1081</v>
      </c>
      <c r="H68" s="77">
        <v>4</v>
      </c>
      <c r="I68" s="76">
        <v>12.69</v>
      </c>
      <c r="J68" s="76">
        <f t="shared" si="1"/>
        <v>50.76</v>
      </c>
      <c r="K68" s="77" t="s">
        <v>155</v>
      </c>
    </row>
    <row r="69" spans="1:11" ht="25.5" x14ac:dyDescent="0.2">
      <c r="A69" s="73" t="s">
        <v>1082</v>
      </c>
      <c r="B69" s="73" t="s">
        <v>969</v>
      </c>
      <c r="C69" s="73" t="s">
        <v>970</v>
      </c>
      <c r="D69" s="74" t="s">
        <v>971</v>
      </c>
      <c r="E69" s="73" t="s">
        <v>1083</v>
      </c>
      <c r="F69" s="74" t="s">
        <v>1084</v>
      </c>
      <c r="G69" s="74" t="s">
        <v>1085</v>
      </c>
      <c r="H69" s="77">
        <v>6</v>
      </c>
      <c r="I69" s="76">
        <v>4.67</v>
      </c>
      <c r="J69" s="76">
        <f t="shared" si="1"/>
        <v>28.02</v>
      </c>
      <c r="K69" s="77" t="s">
        <v>155</v>
      </c>
    </row>
    <row r="70" spans="1:11" ht="25.5" x14ac:dyDescent="0.2">
      <c r="A70" s="73" t="s">
        <v>1086</v>
      </c>
      <c r="B70" s="73" t="s">
        <v>969</v>
      </c>
      <c r="C70" s="73" t="s">
        <v>970</v>
      </c>
      <c r="D70" s="74" t="s">
        <v>971</v>
      </c>
      <c r="E70" s="73" t="s">
        <v>1055</v>
      </c>
      <c r="F70" s="74" t="s">
        <v>1087</v>
      </c>
      <c r="G70" s="74" t="s">
        <v>1088</v>
      </c>
      <c r="H70" s="77">
        <v>10</v>
      </c>
      <c r="I70" s="76">
        <v>1.65</v>
      </c>
      <c r="J70" s="76">
        <f t="shared" si="1"/>
        <v>16.5</v>
      </c>
      <c r="K70" s="77" t="s">
        <v>155</v>
      </c>
    </row>
    <row r="71" spans="1:11" ht="25.5" x14ac:dyDescent="0.2">
      <c r="A71" s="73" t="s">
        <v>1089</v>
      </c>
      <c r="B71" s="73" t="s">
        <v>969</v>
      </c>
      <c r="C71" s="73" t="s">
        <v>970</v>
      </c>
      <c r="D71" s="74" t="s">
        <v>971</v>
      </c>
      <c r="E71" s="73" t="s">
        <v>980</v>
      </c>
      <c r="F71" s="74" t="s">
        <v>1090</v>
      </c>
      <c r="G71" s="74" t="s">
        <v>1091</v>
      </c>
      <c r="H71" s="77">
        <v>4</v>
      </c>
      <c r="I71" s="76">
        <v>11.09</v>
      </c>
      <c r="J71" s="76">
        <f t="shared" si="1"/>
        <v>44.36</v>
      </c>
      <c r="K71" s="77" t="s">
        <v>155</v>
      </c>
    </row>
    <row r="72" spans="1:11" ht="38.25" x14ac:dyDescent="0.2">
      <c r="A72" s="73" t="s">
        <v>1092</v>
      </c>
      <c r="B72" s="73" t="s">
        <v>969</v>
      </c>
      <c r="C72" s="73" t="s">
        <v>970</v>
      </c>
      <c r="D72" s="74" t="s">
        <v>971</v>
      </c>
      <c r="E72" s="73" t="s">
        <v>1055</v>
      </c>
      <c r="F72" s="74" t="s">
        <v>1093</v>
      </c>
      <c r="G72" s="74" t="s">
        <v>1094</v>
      </c>
      <c r="H72" s="77">
        <v>4</v>
      </c>
      <c r="I72" s="76">
        <v>7.94</v>
      </c>
      <c r="J72" s="76">
        <f t="shared" si="1"/>
        <v>31.76</v>
      </c>
      <c r="K72" s="77" t="s">
        <v>155</v>
      </c>
    </row>
    <row r="73" spans="1:11" ht="25.5" x14ac:dyDescent="0.2">
      <c r="A73" s="73" t="s">
        <v>1095</v>
      </c>
      <c r="B73" s="73" t="s">
        <v>969</v>
      </c>
      <c r="C73" s="73" t="s">
        <v>970</v>
      </c>
      <c r="D73" s="74" t="s">
        <v>971</v>
      </c>
      <c r="E73" s="73" t="s">
        <v>980</v>
      </c>
      <c r="F73" s="74" t="s">
        <v>1096</v>
      </c>
      <c r="G73" s="74" t="s">
        <v>1097</v>
      </c>
      <c r="H73" s="77">
        <v>4</v>
      </c>
      <c r="I73" s="76">
        <v>8.93</v>
      </c>
      <c r="J73" s="76">
        <f t="shared" si="1"/>
        <v>35.72</v>
      </c>
      <c r="K73" s="77" t="s">
        <v>155</v>
      </c>
    </row>
    <row r="74" spans="1:11" ht="25.5" x14ac:dyDescent="0.2">
      <c r="A74" s="73" t="s">
        <v>1098</v>
      </c>
      <c r="B74" s="73" t="s">
        <v>969</v>
      </c>
      <c r="C74" s="73" t="s">
        <v>970</v>
      </c>
      <c r="D74" s="74" t="s">
        <v>971</v>
      </c>
      <c r="E74" s="73" t="s">
        <v>972</v>
      </c>
      <c r="F74" s="74" t="s">
        <v>1099</v>
      </c>
      <c r="G74" s="74" t="s">
        <v>1100</v>
      </c>
      <c r="H74" s="77">
        <v>10</v>
      </c>
      <c r="I74" s="76">
        <v>11.04</v>
      </c>
      <c r="J74" s="76">
        <f t="shared" si="1"/>
        <v>110.39999999999999</v>
      </c>
      <c r="K74" s="77" t="s">
        <v>155</v>
      </c>
    </row>
    <row r="75" spans="1:11" ht="25.5" x14ac:dyDescent="0.2">
      <c r="A75" s="73" t="s">
        <v>1101</v>
      </c>
      <c r="B75" s="73" t="s">
        <v>969</v>
      </c>
      <c r="C75" s="73" t="s">
        <v>970</v>
      </c>
      <c r="D75" s="74" t="s">
        <v>971</v>
      </c>
      <c r="E75" s="73" t="s">
        <v>1020</v>
      </c>
      <c r="F75" s="74" t="s">
        <v>1102</v>
      </c>
      <c r="G75" s="74" t="s">
        <v>1103</v>
      </c>
      <c r="H75" s="77">
        <v>4</v>
      </c>
      <c r="I75" s="76">
        <v>6.07</v>
      </c>
      <c r="J75" s="76">
        <f t="shared" si="1"/>
        <v>24.28</v>
      </c>
      <c r="K75" s="77" t="s">
        <v>155</v>
      </c>
    </row>
    <row r="76" spans="1:11" ht="25.5" x14ac:dyDescent="0.2">
      <c r="A76" s="73" t="s">
        <v>1104</v>
      </c>
      <c r="B76" s="73" t="s">
        <v>969</v>
      </c>
      <c r="C76" s="73" t="s">
        <v>970</v>
      </c>
      <c r="D76" s="74" t="s">
        <v>971</v>
      </c>
      <c r="E76" s="73" t="s">
        <v>1105</v>
      </c>
      <c r="F76" s="74" t="s">
        <v>1106</v>
      </c>
      <c r="G76" s="74" t="s">
        <v>1107</v>
      </c>
      <c r="H76" s="77">
        <v>6</v>
      </c>
      <c r="I76" s="76">
        <v>25.48</v>
      </c>
      <c r="J76" s="76">
        <f t="shared" si="1"/>
        <v>152.88</v>
      </c>
      <c r="K76" s="77" t="s">
        <v>155</v>
      </c>
    </row>
    <row r="77" spans="1:11" ht="25.5" x14ac:dyDescent="0.2">
      <c r="A77" s="73" t="s">
        <v>1108</v>
      </c>
      <c r="B77" s="73" t="s">
        <v>969</v>
      </c>
      <c r="C77" s="73" t="s">
        <v>970</v>
      </c>
      <c r="D77" s="74" t="s">
        <v>971</v>
      </c>
      <c r="E77" s="73" t="s">
        <v>1109</v>
      </c>
      <c r="F77" s="74" t="s">
        <v>1110</v>
      </c>
      <c r="G77" s="74" t="s">
        <v>1111</v>
      </c>
      <c r="H77" s="77">
        <v>2</v>
      </c>
      <c r="I77" s="76">
        <v>309.41000000000003</v>
      </c>
      <c r="J77" s="76">
        <f t="shared" si="1"/>
        <v>618.82000000000005</v>
      </c>
      <c r="K77" s="77" t="s">
        <v>155</v>
      </c>
    </row>
    <row r="78" spans="1:11" ht="25.5" x14ac:dyDescent="0.2">
      <c r="A78" s="73" t="s">
        <v>1112</v>
      </c>
      <c r="B78" s="73" t="s">
        <v>969</v>
      </c>
      <c r="C78" s="73" t="s">
        <v>970</v>
      </c>
      <c r="D78" s="74" t="s">
        <v>971</v>
      </c>
      <c r="E78" s="73" t="s">
        <v>1113</v>
      </c>
      <c r="F78" s="74" t="s">
        <v>1114</v>
      </c>
      <c r="G78" s="74" t="s">
        <v>1115</v>
      </c>
      <c r="H78" s="77">
        <v>8</v>
      </c>
      <c r="I78" s="76">
        <v>8.4</v>
      </c>
      <c r="J78" s="76">
        <f t="shared" si="1"/>
        <v>67.2</v>
      </c>
      <c r="K78" s="77" t="s">
        <v>155</v>
      </c>
    </row>
    <row r="79" spans="1:11" ht="25.5" x14ac:dyDescent="0.2">
      <c r="A79" s="73" t="s">
        <v>1116</v>
      </c>
      <c r="B79" s="73" t="s">
        <v>969</v>
      </c>
      <c r="C79" s="73" t="s">
        <v>970</v>
      </c>
      <c r="D79" s="74" t="s">
        <v>971</v>
      </c>
      <c r="E79" s="73" t="s">
        <v>1113</v>
      </c>
      <c r="F79" s="74" t="s">
        <v>1117</v>
      </c>
      <c r="G79" s="74" t="s">
        <v>1118</v>
      </c>
      <c r="H79" s="77">
        <v>6</v>
      </c>
      <c r="I79" s="76">
        <v>16.93</v>
      </c>
      <c r="J79" s="76">
        <f t="shared" si="1"/>
        <v>101.58</v>
      </c>
      <c r="K79" s="77" t="s">
        <v>155</v>
      </c>
    </row>
    <row r="80" spans="1:11" ht="25.5" x14ac:dyDescent="0.2">
      <c r="A80" s="73" t="s">
        <v>1119</v>
      </c>
      <c r="B80" s="73" t="s">
        <v>969</v>
      </c>
      <c r="C80" s="73" t="s">
        <v>970</v>
      </c>
      <c r="D80" s="74" t="s">
        <v>971</v>
      </c>
      <c r="E80" s="73" t="s">
        <v>972</v>
      </c>
      <c r="F80" s="74" t="s">
        <v>1120</v>
      </c>
      <c r="G80" s="74" t="s">
        <v>1121</v>
      </c>
      <c r="H80" s="77">
        <v>2</v>
      </c>
      <c r="I80" s="76">
        <v>82.04</v>
      </c>
      <c r="J80" s="76">
        <f t="shared" si="1"/>
        <v>164.08</v>
      </c>
      <c r="K80" s="77" t="s">
        <v>155</v>
      </c>
    </row>
    <row r="81" spans="1:11" ht="25.5" x14ac:dyDescent="0.2">
      <c r="A81" s="73" t="s">
        <v>1122</v>
      </c>
      <c r="B81" s="73" t="s">
        <v>969</v>
      </c>
      <c r="C81" s="73" t="s">
        <v>970</v>
      </c>
      <c r="D81" s="74" t="s">
        <v>971</v>
      </c>
      <c r="E81" s="73" t="s">
        <v>972</v>
      </c>
      <c r="F81" s="74" t="s">
        <v>1123</v>
      </c>
      <c r="G81" s="74" t="s">
        <v>1124</v>
      </c>
      <c r="H81" s="77">
        <v>5</v>
      </c>
      <c r="I81" s="76">
        <v>39.08</v>
      </c>
      <c r="J81" s="76">
        <f t="shared" si="1"/>
        <v>195.39999999999998</v>
      </c>
      <c r="K81" s="77" t="s">
        <v>155</v>
      </c>
    </row>
    <row r="82" spans="1:11" ht="25.5" x14ac:dyDescent="0.2">
      <c r="A82" s="73" t="s">
        <v>1125</v>
      </c>
      <c r="B82" s="73" t="s">
        <v>969</v>
      </c>
      <c r="C82" s="73" t="s">
        <v>970</v>
      </c>
      <c r="D82" s="74" t="s">
        <v>971</v>
      </c>
      <c r="E82" s="73" t="s">
        <v>1126</v>
      </c>
      <c r="F82" s="74" t="s">
        <v>1127</v>
      </c>
      <c r="G82" s="74" t="s">
        <v>1128</v>
      </c>
      <c r="H82" s="77">
        <v>10</v>
      </c>
      <c r="I82" s="76">
        <v>20.94</v>
      </c>
      <c r="J82" s="76">
        <f t="shared" si="1"/>
        <v>209.4</v>
      </c>
      <c r="K82" s="77" t="s">
        <v>155</v>
      </c>
    </row>
    <row r="83" spans="1:11" ht="25.5" x14ac:dyDescent="0.2">
      <c r="A83" s="73" t="s">
        <v>1129</v>
      </c>
      <c r="B83" s="73" t="s">
        <v>969</v>
      </c>
      <c r="C83" s="73" t="s">
        <v>970</v>
      </c>
      <c r="D83" s="74" t="s">
        <v>971</v>
      </c>
      <c r="E83" s="73" t="s">
        <v>980</v>
      </c>
      <c r="F83" s="74" t="s">
        <v>1130</v>
      </c>
      <c r="G83" s="74" t="s">
        <v>1131</v>
      </c>
      <c r="H83" s="77">
        <v>10</v>
      </c>
      <c r="I83" s="76">
        <v>13.87</v>
      </c>
      <c r="J83" s="76">
        <f t="shared" si="1"/>
        <v>138.69999999999999</v>
      </c>
      <c r="K83" s="77" t="s">
        <v>155</v>
      </c>
    </row>
    <row r="84" spans="1:11" ht="25.5" x14ac:dyDescent="0.2">
      <c r="A84" s="73" t="s">
        <v>1132</v>
      </c>
      <c r="B84" s="73" t="s">
        <v>969</v>
      </c>
      <c r="C84" s="73" t="s">
        <v>970</v>
      </c>
      <c r="D84" s="74" t="s">
        <v>971</v>
      </c>
      <c r="E84" s="73" t="s">
        <v>1076</v>
      </c>
      <c r="F84" s="74" t="s">
        <v>1133</v>
      </c>
      <c r="G84" s="74" t="s">
        <v>1134</v>
      </c>
      <c r="H84" s="77">
        <v>6</v>
      </c>
      <c r="I84" s="76">
        <v>1.83</v>
      </c>
      <c r="J84" s="76">
        <f t="shared" si="1"/>
        <v>10.98</v>
      </c>
      <c r="K84" s="77" t="s">
        <v>155</v>
      </c>
    </row>
    <row r="85" spans="1:11" ht="25.5" x14ac:dyDescent="0.2">
      <c r="A85" s="73" t="s">
        <v>1135</v>
      </c>
      <c r="B85" s="73" t="s">
        <v>969</v>
      </c>
      <c r="C85" s="73" t="s">
        <v>970</v>
      </c>
      <c r="D85" s="74" t="s">
        <v>971</v>
      </c>
      <c r="E85" s="73" t="s">
        <v>980</v>
      </c>
      <c r="F85" s="74" t="s">
        <v>1136</v>
      </c>
      <c r="G85" s="74" t="s">
        <v>1137</v>
      </c>
      <c r="H85" s="77">
        <v>12</v>
      </c>
      <c r="I85" s="76">
        <v>10.61</v>
      </c>
      <c r="J85" s="76">
        <f t="shared" si="1"/>
        <v>127.32</v>
      </c>
      <c r="K85" s="77" t="s">
        <v>155</v>
      </c>
    </row>
    <row r="86" spans="1:11" ht="25.5" x14ac:dyDescent="0.2">
      <c r="A86" s="73" t="s">
        <v>1138</v>
      </c>
      <c r="B86" s="73" t="s">
        <v>969</v>
      </c>
      <c r="C86" s="73" t="s">
        <v>970</v>
      </c>
      <c r="D86" s="74" t="s">
        <v>971</v>
      </c>
      <c r="E86" s="73" t="s">
        <v>980</v>
      </c>
      <c r="F86" s="74" t="s">
        <v>1139</v>
      </c>
      <c r="G86" s="74" t="s">
        <v>1140</v>
      </c>
      <c r="H86" s="77">
        <v>20</v>
      </c>
      <c r="I86" s="76">
        <v>7.75</v>
      </c>
      <c r="J86" s="76">
        <f t="shared" si="1"/>
        <v>155</v>
      </c>
      <c r="K86" s="77" t="s">
        <v>155</v>
      </c>
    </row>
    <row r="87" spans="1:11" ht="25.5" x14ac:dyDescent="0.2">
      <c r="A87" s="73" t="s">
        <v>1141</v>
      </c>
      <c r="B87" s="73" t="s">
        <v>969</v>
      </c>
      <c r="C87" s="73" t="s">
        <v>970</v>
      </c>
      <c r="D87" s="74" t="s">
        <v>971</v>
      </c>
      <c r="E87" s="73" t="s">
        <v>972</v>
      </c>
      <c r="F87" s="74" t="s">
        <v>1142</v>
      </c>
      <c r="G87" s="74" t="s">
        <v>1143</v>
      </c>
      <c r="H87" s="77">
        <v>4</v>
      </c>
      <c r="I87" s="76">
        <v>0.8</v>
      </c>
      <c r="J87" s="76">
        <f t="shared" si="1"/>
        <v>3.2</v>
      </c>
      <c r="K87" s="77" t="s">
        <v>155</v>
      </c>
    </row>
    <row r="88" spans="1:11" ht="25.5" x14ac:dyDescent="0.2">
      <c r="A88" s="73" t="s">
        <v>1144</v>
      </c>
      <c r="B88" s="73" t="s">
        <v>969</v>
      </c>
      <c r="C88" s="73" t="s">
        <v>970</v>
      </c>
      <c r="D88" s="74" t="s">
        <v>971</v>
      </c>
      <c r="E88" s="73" t="s">
        <v>980</v>
      </c>
      <c r="F88" s="74" t="s">
        <v>1145</v>
      </c>
      <c r="G88" s="74" t="s">
        <v>1146</v>
      </c>
      <c r="H88" s="77">
        <v>15</v>
      </c>
      <c r="I88" s="76">
        <v>8.9</v>
      </c>
      <c r="J88" s="76">
        <f t="shared" si="1"/>
        <v>133.5</v>
      </c>
      <c r="K88" s="77" t="s">
        <v>155</v>
      </c>
    </row>
    <row r="89" spans="1:11" ht="25.5" x14ac:dyDescent="0.2">
      <c r="A89" s="73" t="s">
        <v>1147</v>
      </c>
      <c r="B89" s="73" t="s">
        <v>969</v>
      </c>
      <c r="C89" s="73" t="s">
        <v>970</v>
      </c>
      <c r="D89" s="74" t="s">
        <v>971</v>
      </c>
      <c r="E89" s="73" t="s">
        <v>1076</v>
      </c>
      <c r="F89" s="74" t="s">
        <v>1148</v>
      </c>
      <c r="G89" s="74" t="s">
        <v>1149</v>
      </c>
      <c r="H89" s="77">
        <v>2</v>
      </c>
      <c r="I89" s="76">
        <v>8.19</v>
      </c>
      <c r="J89" s="76">
        <f t="shared" si="1"/>
        <v>16.38</v>
      </c>
      <c r="K89" s="77" t="s">
        <v>155</v>
      </c>
    </row>
    <row r="90" spans="1:11" ht="25.5" x14ac:dyDescent="0.2">
      <c r="A90" s="73" t="s">
        <v>1150</v>
      </c>
      <c r="B90" s="73" t="s">
        <v>969</v>
      </c>
      <c r="C90" s="73" t="s">
        <v>970</v>
      </c>
      <c r="D90" s="74" t="s">
        <v>971</v>
      </c>
      <c r="E90" s="73" t="s">
        <v>980</v>
      </c>
      <c r="F90" s="74" t="s">
        <v>1151</v>
      </c>
      <c r="G90" s="74" t="s">
        <v>1152</v>
      </c>
      <c r="H90" s="77">
        <v>20</v>
      </c>
      <c r="I90" s="76">
        <v>6.03</v>
      </c>
      <c r="J90" s="76">
        <f t="shared" si="1"/>
        <v>120.60000000000001</v>
      </c>
      <c r="K90" s="77" t="s">
        <v>155</v>
      </c>
    </row>
    <row r="91" spans="1:11" ht="25.5" x14ac:dyDescent="0.2">
      <c r="A91" s="73" t="s">
        <v>1153</v>
      </c>
      <c r="B91" s="73" t="s">
        <v>969</v>
      </c>
      <c r="C91" s="73" t="s">
        <v>970</v>
      </c>
      <c r="D91" s="74" t="s">
        <v>971</v>
      </c>
      <c r="E91" s="73" t="s">
        <v>1154</v>
      </c>
      <c r="F91" s="89"/>
      <c r="G91" s="74" t="s">
        <v>1155</v>
      </c>
      <c r="H91" s="77">
        <v>1</v>
      </c>
      <c r="I91" s="76">
        <v>11.67</v>
      </c>
      <c r="J91" s="76">
        <f t="shared" si="1"/>
        <v>11.67</v>
      </c>
      <c r="K91" s="77" t="s">
        <v>155</v>
      </c>
    </row>
    <row r="92" spans="1:11" ht="25.5" x14ac:dyDescent="0.2">
      <c r="A92" s="73" t="s">
        <v>1156</v>
      </c>
      <c r="B92" s="73" t="s">
        <v>969</v>
      </c>
      <c r="C92" s="73" t="s">
        <v>970</v>
      </c>
      <c r="D92" s="74" t="s">
        <v>971</v>
      </c>
      <c r="E92" s="73" t="s">
        <v>980</v>
      </c>
      <c r="F92" s="74" t="s">
        <v>1157</v>
      </c>
      <c r="G92" s="74" t="s">
        <v>1158</v>
      </c>
      <c r="H92" s="77">
        <v>12</v>
      </c>
      <c r="I92" s="76">
        <v>8.7100000000000009</v>
      </c>
      <c r="J92" s="76">
        <f t="shared" si="1"/>
        <v>104.52000000000001</v>
      </c>
      <c r="K92" s="77" t="s">
        <v>155</v>
      </c>
    </row>
    <row r="93" spans="1:11" ht="25.5" x14ac:dyDescent="0.2">
      <c r="A93" s="73" t="s">
        <v>1159</v>
      </c>
      <c r="B93" s="73" t="s">
        <v>969</v>
      </c>
      <c r="C93" s="73" t="s">
        <v>970</v>
      </c>
      <c r="D93" s="74" t="s">
        <v>971</v>
      </c>
      <c r="E93" s="73" t="s">
        <v>1076</v>
      </c>
      <c r="F93" s="74" t="s">
        <v>1160</v>
      </c>
      <c r="G93" s="74" t="s">
        <v>1161</v>
      </c>
      <c r="H93" s="77">
        <v>2</v>
      </c>
      <c r="I93" s="76">
        <v>8.36</v>
      </c>
      <c r="J93" s="76">
        <f t="shared" si="1"/>
        <v>16.72</v>
      </c>
      <c r="K93" s="77" t="s">
        <v>155</v>
      </c>
    </row>
    <row r="94" spans="1:11" ht="25.5" x14ac:dyDescent="0.2">
      <c r="A94" s="73" t="s">
        <v>1162</v>
      </c>
      <c r="B94" s="73" t="s">
        <v>969</v>
      </c>
      <c r="C94" s="73" t="s">
        <v>970</v>
      </c>
      <c r="D94" s="74" t="s">
        <v>971</v>
      </c>
      <c r="E94" s="73" t="s">
        <v>1163</v>
      </c>
      <c r="F94" s="74" t="s">
        <v>1164</v>
      </c>
      <c r="G94" s="74" t="s">
        <v>1165</v>
      </c>
      <c r="H94" s="77">
        <v>8</v>
      </c>
      <c r="I94" s="76">
        <v>10.5</v>
      </c>
      <c r="J94" s="76">
        <f t="shared" si="1"/>
        <v>84</v>
      </c>
      <c r="K94" s="77" t="s">
        <v>155</v>
      </c>
    </row>
    <row r="95" spans="1:11" ht="25.5" x14ac:dyDescent="0.2">
      <c r="A95" s="73" t="s">
        <v>1166</v>
      </c>
      <c r="B95" s="73" t="s">
        <v>969</v>
      </c>
      <c r="C95" s="73" t="s">
        <v>970</v>
      </c>
      <c r="D95" s="74" t="s">
        <v>971</v>
      </c>
      <c r="E95" s="73" t="s">
        <v>1163</v>
      </c>
      <c r="F95" s="74" t="s">
        <v>1167</v>
      </c>
      <c r="G95" s="74" t="s">
        <v>1168</v>
      </c>
      <c r="H95" s="77">
        <v>8</v>
      </c>
      <c r="I95" s="76">
        <v>1.69</v>
      </c>
      <c r="J95" s="76">
        <f t="shared" si="1"/>
        <v>13.52</v>
      </c>
      <c r="K95" s="77" t="s">
        <v>155</v>
      </c>
    </row>
    <row r="96" spans="1:11" ht="25.5" x14ac:dyDescent="0.2">
      <c r="A96" s="73" t="s">
        <v>1169</v>
      </c>
      <c r="B96" s="73" t="s">
        <v>969</v>
      </c>
      <c r="C96" s="73" t="s">
        <v>970</v>
      </c>
      <c r="D96" s="74" t="s">
        <v>971</v>
      </c>
      <c r="E96" s="73" t="s">
        <v>972</v>
      </c>
      <c r="F96" s="74" t="s">
        <v>1170</v>
      </c>
      <c r="G96" s="74" t="s">
        <v>1171</v>
      </c>
      <c r="H96" s="77">
        <v>2</v>
      </c>
      <c r="I96" s="76">
        <v>36.700000000000003</v>
      </c>
      <c r="J96" s="76">
        <f t="shared" si="1"/>
        <v>73.400000000000006</v>
      </c>
      <c r="K96" s="77" t="s">
        <v>155</v>
      </c>
    </row>
    <row r="97" spans="1:11" ht="25.5" x14ac:dyDescent="0.2">
      <c r="A97" s="73" t="s">
        <v>1172</v>
      </c>
      <c r="B97" s="73" t="s">
        <v>969</v>
      </c>
      <c r="C97" s="73" t="s">
        <v>970</v>
      </c>
      <c r="D97" s="74" t="s">
        <v>971</v>
      </c>
      <c r="E97" s="73" t="s">
        <v>972</v>
      </c>
      <c r="F97" s="74" t="s">
        <v>1173</v>
      </c>
      <c r="G97" s="74" t="s">
        <v>1174</v>
      </c>
      <c r="H97" s="77">
        <v>2</v>
      </c>
      <c r="I97" s="76">
        <v>40.43</v>
      </c>
      <c r="J97" s="76">
        <f t="shared" si="1"/>
        <v>80.86</v>
      </c>
      <c r="K97" s="77" t="s">
        <v>155</v>
      </c>
    </row>
    <row r="98" spans="1:11" ht="25.5" x14ac:dyDescent="0.2">
      <c r="A98" s="73" t="s">
        <v>1175</v>
      </c>
      <c r="B98" s="73" t="s">
        <v>969</v>
      </c>
      <c r="C98" s="73" t="s">
        <v>970</v>
      </c>
      <c r="D98" s="74" t="s">
        <v>971</v>
      </c>
      <c r="E98" s="73" t="s">
        <v>1163</v>
      </c>
      <c r="F98" s="74" t="s">
        <v>1176</v>
      </c>
      <c r="G98" s="74" t="s">
        <v>1177</v>
      </c>
      <c r="H98" s="77">
        <v>20</v>
      </c>
      <c r="I98" s="76">
        <v>13.93</v>
      </c>
      <c r="J98" s="76">
        <f t="shared" si="1"/>
        <v>278.60000000000002</v>
      </c>
      <c r="K98" s="77" t="s">
        <v>155</v>
      </c>
    </row>
    <row r="99" spans="1:11" ht="25.5" x14ac:dyDescent="0.2">
      <c r="A99" s="73" t="s">
        <v>1178</v>
      </c>
      <c r="B99" s="73" t="s">
        <v>969</v>
      </c>
      <c r="C99" s="73" t="s">
        <v>970</v>
      </c>
      <c r="D99" s="74" t="s">
        <v>971</v>
      </c>
      <c r="E99" s="73" t="s">
        <v>980</v>
      </c>
      <c r="F99" s="74" t="s">
        <v>1179</v>
      </c>
      <c r="G99" s="74" t="s">
        <v>1180</v>
      </c>
      <c r="H99" s="77">
        <v>4</v>
      </c>
      <c r="I99" s="76">
        <v>6.23</v>
      </c>
      <c r="J99" s="76">
        <f t="shared" si="1"/>
        <v>24.92</v>
      </c>
      <c r="K99" s="77" t="s">
        <v>155</v>
      </c>
    </row>
    <row r="100" spans="1:11" ht="25.5" x14ac:dyDescent="0.2">
      <c r="A100" s="73" t="s">
        <v>1181</v>
      </c>
      <c r="B100" s="73" t="s">
        <v>969</v>
      </c>
      <c r="C100" s="73" t="s">
        <v>970</v>
      </c>
      <c r="D100" s="74" t="s">
        <v>971</v>
      </c>
      <c r="E100" s="73" t="s">
        <v>1163</v>
      </c>
      <c r="F100" s="74" t="s">
        <v>1182</v>
      </c>
      <c r="G100" s="74" t="s">
        <v>1183</v>
      </c>
      <c r="H100" s="77">
        <v>8</v>
      </c>
      <c r="I100" s="76">
        <v>11.48</v>
      </c>
      <c r="J100" s="76">
        <f t="shared" si="1"/>
        <v>91.84</v>
      </c>
      <c r="K100" s="77" t="s">
        <v>155</v>
      </c>
    </row>
    <row r="101" spans="1:11" ht="25.5" x14ac:dyDescent="0.2">
      <c r="A101" s="73" t="s">
        <v>1184</v>
      </c>
      <c r="B101" s="73" t="s">
        <v>969</v>
      </c>
      <c r="C101" s="73" t="s">
        <v>970</v>
      </c>
      <c r="D101" s="74" t="s">
        <v>971</v>
      </c>
      <c r="E101" s="73" t="s">
        <v>980</v>
      </c>
      <c r="F101" s="74" t="s">
        <v>1185</v>
      </c>
      <c r="G101" s="74" t="s">
        <v>1186</v>
      </c>
      <c r="H101" s="77">
        <v>4</v>
      </c>
      <c r="I101" s="76">
        <v>10.58</v>
      </c>
      <c r="J101" s="76">
        <f t="shared" si="1"/>
        <v>42.32</v>
      </c>
      <c r="K101" s="77" t="s">
        <v>155</v>
      </c>
    </row>
    <row r="102" spans="1:11" ht="25.5" x14ac:dyDescent="0.2">
      <c r="A102" s="73" t="s">
        <v>1187</v>
      </c>
      <c r="B102" s="73" t="s">
        <v>969</v>
      </c>
      <c r="C102" s="73" t="s">
        <v>970</v>
      </c>
      <c r="D102" s="74" t="s">
        <v>971</v>
      </c>
      <c r="E102" s="73" t="s">
        <v>1163</v>
      </c>
      <c r="F102" s="74" t="s">
        <v>1188</v>
      </c>
      <c r="G102" s="74" t="s">
        <v>1189</v>
      </c>
      <c r="H102" s="77">
        <v>30</v>
      </c>
      <c r="I102" s="76">
        <v>8.5399999999999991</v>
      </c>
      <c r="J102" s="76">
        <f t="shared" si="1"/>
        <v>256.2</v>
      </c>
      <c r="K102" s="77" t="s">
        <v>155</v>
      </c>
    </row>
    <row r="103" spans="1:11" ht="25.5" x14ac:dyDescent="0.2">
      <c r="A103" s="73" t="s">
        <v>1190</v>
      </c>
      <c r="B103" s="73" t="s">
        <v>969</v>
      </c>
      <c r="C103" s="73" t="s">
        <v>970</v>
      </c>
      <c r="D103" s="74" t="s">
        <v>971</v>
      </c>
      <c r="E103" s="73" t="s">
        <v>980</v>
      </c>
      <c r="F103" s="74" t="s">
        <v>1191</v>
      </c>
      <c r="G103" s="74" t="s">
        <v>1192</v>
      </c>
      <c r="H103" s="77">
        <v>4</v>
      </c>
      <c r="I103" s="76">
        <v>11.89</v>
      </c>
      <c r="J103" s="76">
        <f t="shared" si="1"/>
        <v>47.56</v>
      </c>
      <c r="K103" s="77" t="s">
        <v>155</v>
      </c>
    </row>
    <row r="104" spans="1:11" ht="25.5" x14ac:dyDescent="0.2">
      <c r="A104" s="73" t="s">
        <v>1193</v>
      </c>
      <c r="B104" s="73" t="s">
        <v>969</v>
      </c>
      <c r="C104" s="73" t="s">
        <v>970</v>
      </c>
      <c r="D104" s="74" t="s">
        <v>971</v>
      </c>
      <c r="E104" s="73" t="s">
        <v>1163</v>
      </c>
      <c r="F104" s="74" t="s">
        <v>1194</v>
      </c>
      <c r="G104" s="74" t="s">
        <v>1195</v>
      </c>
      <c r="H104" s="77">
        <v>8</v>
      </c>
      <c r="I104" s="76">
        <v>7.61</v>
      </c>
      <c r="J104" s="76">
        <f t="shared" si="1"/>
        <v>60.88</v>
      </c>
      <c r="K104" s="77" t="s">
        <v>155</v>
      </c>
    </row>
    <row r="105" spans="1:11" ht="25.5" x14ac:dyDescent="0.2">
      <c r="A105" s="73" t="s">
        <v>1196</v>
      </c>
      <c r="B105" s="73" t="s">
        <v>969</v>
      </c>
      <c r="C105" s="73" t="s">
        <v>970</v>
      </c>
      <c r="D105" s="74" t="s">
        <v>971</v>
      </c>
      <c r="E105" s="73" t="s">
        <v>1163</v>
      </c>
      <c r="F105" s="74" t="s">
        <v>1197</v>
      </c>
      <c r="G105" s="74" t="s">
        <v>1198</v>
      </c>
      <c r="H105" s="77">
        <v>8</v>
      </c>
      <c r="I105" s="76">
        <v>5.83</v>
      </c>
      <c r="J105" s="76">
        <f t="shared" si="1"/>
        <v>46.64</v>
      </c>
      <c r="K105" s="77" t="s">
        <v>155</v>
      </c>
    </row>
    <row r="106" spans="1:11" ht="25.5" x14ac:dyDescent="0.2">
      <c r="A106" s="73" t="s">
        <v>1199</v>
      </c>
      <c r="B106" s="73" t="s">
        <v>969</v>
      </c>
      <c r="C106" s="73" t="s">
        <v>970</v>
      </c>
      <c r="D106" s="74" t="s">
        <v>971</v>
      </c>
      <c r="E106" s="73" t="s">
        <v>1163</v>
      </c>
      <c r="F106" s="74" t="s">
        <v>1200</v>
      </c>
      <c r="G106" s="74" t="s">
        <v>1201</v>
      </c>
      <c r="H106" s="77">
        <v>2</v>
      </c>
      <c r="I106" s="76">
        <v>10.19</v>
      </c>
      <c r="J106" s="76">
        <f t="shared" si="1"/>
        <v>20.38</v>
      </c>
      <c r="K106" s="77" t="s">
        <v>155</v>
      </c>
    </row>
    <row r="107" spans="1:11" ht="25.5" x14ac:dyDescent="0.2">
      <c r="A107" s="73" t="s">
        <v>1202</v>
      </c>
      <c r="B107" s="73" t="s">
        <v>969</v>
      </c>
      <c r="C107" s="73" t="s">
        <v>970</v>
      </c>
      <c r="D107" s="74" t="s">
        <v>971</v>
      </c>
      <c r="E107" s="73" t="s">
        <v>1203</v>
      </c>
      <c r="F107" s="74" t="s">
        <v>1204</v>
      </c>
      <c r="G107" s="74" t="s">
        <v>1205</v>
      </c>
      <c r="H107" s="77">
        <v>2</v>
      </c>
      <c r="I107" s="76">
        <v>2.25</v>
      </c>
      <c r="J107" s="76">
        <f t="shared" si="1"/>
        <v>4.5</v>
      </c>
      <c r="K107" s="77" t="s">
        <v>155</v>
      </c>
    </row>
    <row r="108" spans="1:11" ht="25.5" x14ac:dyDescent="0.2">
      <c r="A108" s="73" t="s">
        <v>1206</v>
      </c>
      <c r="B108" s="73" t="s">
        <v>969</v>
      </c>
      <c r="C108" s="73" t="s">
        <v>970</v>
      </c>
      <c r="D108" s="74" t="s">
        <v>971</v>
      </c>
      <c r="E108" s="73" t="s">
        <v>1163</v>
      </c>
      <c r="F108" s="74" t="s">
        <v>1207</v>
      </c>
      <c r="G108" s="74" t="s">
        <v>1208</v>
      </c>
      <c r="H108" s="77">
        <v>2</v>
      </c>
      <c r="I108" s="76">
        <v>9.4</v>
      </c>
      <c r="J108" s="76">
        <f t="shared" si="1"/>
        <v>18.8</v>
      </c>
      <c r="K108" s="77" t="s">
        <v>155</v>
      </c>
    </row>
    <row r="109" spans="1:11" ht="25.5" x14ac:dyDescent="0.2">
      <c r="A109" s="73" t="s">
        <v>1209</v>
      </c>
      <c r="B109" s="73" t="s">
        <v>969</v>
      </c>
      <c r="C109" s="73" t="s">
        <v>970</v>
      </c>
      <c r="D109" s="74" t="s">
        <v>971</v>
      </c>
      <c r="E109" s="73" t="s">
        <v>972</v>
      </c>
      <c r="F109" s="74" t="s">
        <v>1210</v>
      </c>
      <c r="G109" s="74" t="s">
        <v>1211</v>
      </c>
      <c r="H109" s="77">
        <v>8</v>
      </c>
      <c r="I109" s="76">
        <v>8.9</v>
      </c>
      <c r="J109" s="76">
        <f t="shared" si="1"/>
        <v>71.2</v>
      </c>
      <c r="K109" s="77" t="s">
        <v>155</v>
      </c>
    </row>
    <row r="110" spans="1:11" ht="25.5" x14ac:dyDescent="0.2">
      <c r="A110" s="73" t="s">
        <v>1212</v>
      </c>
      <c r="B110" s="73" t="s">
        <v>969</v>
      </c>
      <c r="C110" s="73" t="s">
        <v>970</v>
      </c>
      <c r="D110" s="74" t="s">
        <v>971</v>
      </c>
      <c r="E110" s="73" t="s">
        <v>980</v>
      </c>
      <c r="F110" s="74" t="s">
        <v>1213</v>
      </c>
      <c r="G110" s="74" t="s">
        <v>1214</v>
      </c>
      <c r="H110" s="77">
        <v>4</v>
      </c>
      <c r="I110" s="76">
        <v>18.559999999999999</v>
      </c>
      <c r="J110" s="76">
        <f t="shared" si="1"/>
        <v>74.239999999999995</v>
      </c>
      <c r="K110" s="77" t="s">
        <v>155</v>
      </c>
    </row>
    <row r="111" spans="1:11" ht="25.5" x14ac:dyDescent="0.2">
      <c r="A111" s="73" t="s">
        <v>1215</v>
      </c>
      <c r="B111" s="73" t="s">
        <v>969</v>
      </c>
      <c r="C111" s="73" t="s">
        <v>970</v>
      </c>
      <c r="D111" s="74" t="s">
        <v>971</v>
      </c>
      <c r="E111" s="73" t="s">
        <v>1216</v>
      </c>
      <c r="F111" s="74" t="s">
        <v>1217</v>
      </c>
      <c r="G111" s="74" t="s">
        <v>1218</v>
      </c>
      <c r="H111" s="77">
        <v>2</v>
      </c>
      <c r="I111" s="76">
        <v>2.15</v>
      </c>
      <c r="J111" s="76">
        <f t="shared" si="1"/>
        <v>4.3</v>
      </c>
      <c r="K111" s="77" t="s">
        <v>155</v>
      </c>
    </row>
    <row r="112" spans="1:11" ht="25.5" x14ac:dyDescent="0.2">
      <c r="A112" s="73" t="s">
        <v>1219</v>
      </c>
      <c r="B112" s="73" t="s">
        <v>969</v>
      </c>
      <c r="C112" s="73" t="s">
        <v>970</v>
      </c>
      <c r="D112" s="74" t="s">
        <v>971</v>
      </c>
      <c r="E112" s="73" t="s">
        <v>1220</v>
      </c>
      <c r="F112" s="74" t="s">
        <v>1221</v>
      </c>
      <c r="G112" s="74" t="s">
        <v>1222</v>
      </c>
      <c r="H112" s="77">
        <v>10</v>
      </c>
      <c r="I112" s="76">
        <v>4.7</v>
      </c>
      <c r="J112" s="76">
        <f t="shared" si="1"/>
        <v>47</v>
      </c>
      <c r="K112" s="77" t="s">
        <v>155</v>
      </c>
    </row>
    <row r="113" spans="1:11" ht="25.5" x14ac:dyDescent="0.2">
      <c r="A113" s="73" t="s">
        <v>1223</v>
      </c>
      <c r="B113" s="73" t="s">
        <v>969</v>
      </c>
      <c r="C113" s="73" t="s">
        <v>970</v>
      </c>
      <c r="D113" s="74" t="s">
        <v>971</v>
      </c>
      <c r="E113" s="73" t="s">
        <v>972</v>
      </c>
      <c r="F113" s="74" t="s">
        <v>1224</v>
      </c>
      <c r="G113" s="74" t="s">
        <v>1225</v>
      </c>
      <c r="H113" s="77">
        <v>2</v>
      </c>
      <c r="I113" s="76">
        <v>8.01</v>
      </c>
      <c r="J113" s="76">
        <f t="shared" si="1"/>
        <v>16.02</v>
      </c>
      <c r="K113" s="77" t="s">
        <v>155</v>
      </c>
    </row>
    <row r="114" spans="1:11" ht="25.5" x14ac:dyDescent="0.2">
      <c r="A114" s="73" t="s">
        <v>1226</v>
      </c>
      <c r="B114" s="73" t="s">
        <v>969</v>
      </c>
      <c r="C114" s="73" t="s">
        <v>970</v>
      </c>
      <c r="D114" s="74" t="s">
        <v>971</v>
      </c>
      <c r="E114" s="73" t="s">
        <v>1220</v>
      </c>
      <c r="F114" s="74" t="s">
        <v>1227</v>
      </c>
      <c r="G114" s="74" t="s">
        <v>1228</v>
      </c>
      <c r="H114" s="77">
        <v>20</v>
      </c>
      <c r="I114" s="76">
        <v>5.75</v>
      </c>
      <c r="J114" s="76">
        <f t="shared" si="1"/>
        <v>115</v>
      </c>
      <c r="K114" s="77" t="s">
        <v>155</v>
      </c>
    </row>
    <row r="115" spans="1:11" ht="25.5" x14ac:dyDescent="0.2">
      <c r="A115" s="73" t="s">
        <v>1229</v>
      </c>
      <c r="B115" s="73" t="s">
        <v>969</v>
      </c>
      <c r="C115" s="73" t="s">
        <v>970</v>
      </c>
      <c r="D115" s="74" t="s">
        <v>971</v>
      </c>
      <c r="E115" s="73" t="s">
        <v>972</v>
      </c>
      <c r="F115" s="74" t="s">
        <v>1230</v>
      </c>
      <c r="G115" s="74" t="s">
        <v>1231</v>
      </c>
      <c r="H115" s="77">
        <v>2</v>
      </c>
      <c r="I115" s="76">
        <v>132.12</v>
      </c>
      <c r="J115" s="76">
        <f t="shared" si="1"/>
        <v>264.24</v>
      </c>
      <c r="K115" s="77" t="s">
        <v>155</v>
      </c>
    </row>
    <row r="116" spans="1:11" ht="25.5" x14ac:dyDescent="0.2">
      <c r="A116" s="73" t="s">
        <v>1232</v>
      </c>
      <c r="B116" s="73" t="s">
        <v>969</v>
      </c>
      <c r="C116" s="73" t="s">
        <v>970</v>
      </c>
      <c r="D116" s="74" t="s">
        <v>971</v>
      </c>
      <c r="E116" s="73" t="s">
        <v>972</v>
      </c>
      <c r="F116" s="74" t="s">
        <v>1233</v>
      </c>
      <c r="G116" s="74" t="s">
        <v>1234</v>
      </c>
      <c r="H116" s="77">
        <v>8</v>
      </c>
      <c r="I116" s="76">
        <v>3.73</v>
      </c>
      <c r="J116" s="76">
        <f t="shared" si="1"/>
        <v>29.84</v>
      </c>
      <c r="K116" s="77" t="s">
        <v>155</v>
      </c>
    </row>
    <row r="117" spans="1:11" ht="25.5" x14ac:dyDescent="0.2">
      <c r="A117" s="73" t="s">
        <v>1235</v>
      </c>
      <c r="B117" s="73" t="s">
        <v>969</v>
      </c>
      <c r="C117" s="73" t="s">
        <v>970</v>
      </c>
      <c r="D117" s="74" t="s">
        <v>971</v>
      </c>
      <c r="E117" s="73" t="s">
        <v>972</v>
      </c>
      <c r="F117" s="74" t="s">
        <v>1236</v>
      </c>
      <c r="G117" s="74" t="s">
        <v>1237</v>
      </c>
      <c r="H117" s="77">
        <v>8</v>
      </c>
      <c r="I117" s="76">
        <v>8.11</v>
      </c>
      <c r="J117" s="76">
        <f t="shared" si="1"/>
        <v>64.88</v>
      </c>
      <c r="K117" s="77" t="s">
        <v>155</v>
      </c>
    </row>
    <row r="118" spans="1:11" ht="25.5" x14ac:dyDescent="0.2">
      <c r="A118" s="73" t="s">
        <v>1238</v>
      </c>
      <c r="B118" s="73" t="s">
        <v>969</v>
      </c>
      <c r="C118" s="73" t="s">
        <v>970</v>
      </c>
      <c r="D118" s="74" t="s">
        <v>971</v>
      </c>
      <c r="E118" s="73" t="s">
        <v>972</v>
      </c>
      <c r="F118" s="74" t="s">
        <v>1239</v>
      </c>
      <c r="G118" s="74" t="s">
        <v>1240</v>
      </c>
      <c r="H118" s="77">
        <v>8</v>
      </c>
      <c r="I118" s="76">
        <v>8.11</v>
      </c>
      <c r="J118" s="76">
        <f t="shared" si="1"/>
        <v>64.88</v>
      </c>
      <c r="K118" s="77" t="s">
        <v>155</v>
      </c>
    </row>
    <row r="119" spans="1:11" ht="25.5" x14ac:dyDescent="0.2">
      <c r="A119" s="73" t="s">
        <v>1241</v>
      </c>
      <c r="B119" s="73" t="s">
        <v>969</v>
      </c>
      <c r="C119" s="73" t="s">
        <v>970</v>
      </c>
      <c r="D119" s="74" t="s">
        <v>971</v>
      </c>
      <c r="E119" s="73" t="s">
        <v>972</v>
      </c>
      <c r="F119" s="74" t="s">
        <v>1242</v>
      </c>
      <c r="G119" s="74" t="s">
        <v>1243</v>
      </c>
      <c r="H119" s="77">
        <v>8</v>
      </c>
      <c r="I119" s="76">
        <v>8.11</v>
      </c>
      <c r="J119" s="76">
        <f t="shared" si="1"/>
        <v>64.88</v>
      </c>
      <c r="K119" s="77" t="s">
        <v>155</v>
      </c>
    </row>
    <row r="120" spans="1:11" ht="25.5" x14ac:dyDescent="0.2">
      <c r="A120" s="73" t="s">
        <v>1244</v>
      </c>
      <c r="B120" s="73" t="s">
        <v>969</v>
      </c>
      <c r="C120" s="73" t="s">
        <v>970</v>
      </c>
      <c r="D120" s="74" t="s">
        <v>971</v>
      </c>
      <c r="E120" s="73" t="s">
        <v>972</v>
      </c>
      <c r="F120" s="74" t="s">
        <v>1245</v>
      </c>
      <c r="G120" s="74" t="s">
        <v>1240</v>
      </c>
      <c r="H120" s="77">
        <v>8</v>
      </c>
      <c r="I120" s="76">
        <v>10.54</v>
      </c>
      <c r="J120" s="76">
        <f t="shared" si="1"/>
        <v>84.32</v>
      </c>
      <c r="K120" s="77" t="s">
        <v>155</v>
      </c>
    </row>
    <row r="121" spans="1:11" ht="25.5" x14ac:dyDescent="0.2">
      <c r="A121" s="73" t="s">
        <v>1246</v>
      </c>
      <c r="B121" s="73" t="s">
        <v>969</v>
      </c>
      <c r="C121" s="73" t="s">
        <v>970</v>
      </c>
      <c r="D121" s="74" t="s">
        <v>971</v>
      </c>
      <c r="E121" s="73" t="s">
        <v>972</v>
      </c>
      <c r="F121" s="74" t="s">
        <v>1247</v>
      </c>
      <c r="G121" s="74" t="s">
        <v>1248</v>
      </c>
      <c r="H121" s="77">
        <v>2</v>
      </c>
      <c r="I121" s="76">
        <v>28.04</v>
      </c>
      <c r="J121" s="76">
        <f t="shared" si="1"/>
        <v>56.08</v>
      </c>
      <c r="K121" s="77" t="s">
        <v>155</v>
      </c>
    </row>
    <row r="122" spans="1:11" ht="25.5" x14ac:dyDescent="0.2">
      <c r="A122" s="73" t="s">
        <v>1249</v>
      </c>
      <c r="B122" s="73" t="s">
        <v>969</v>
      </c>
      <c r="C122" s="73" t="s">
        <v>970</v>
      </c>
      <c r="D122" s="74" t="s">
        <v>971</v>
      </c>
      <c r="E122" s="73" t="s">
        <v>972</v>
      </c>
      <c r="F122" s="74" t="s">
        <v>1250</v>
      </c>
      <c r="G122" s="74" t="s">
        <v>1251</v>
      </c>
      <c r="H122" s="77">
        <v>8</v>
      </c>
      <c r="I122" s="76">
        <v>8.25</v>
      </c>
      <c r="J122" s="76">
        <f t="shared" si="1"/>
        <v>66</v>
      </c>
      <c r="K122" s="77" t="s">
        <v>155</v>
      </c>
    </row>
    <row r="123" spans="1:11" ht="25.5" x14ac:dyDescent="0.2">
      <c r="A123" s="73" t="s">
        <v>1252</v>
      </c>
      <c r="B123" s="73" t="s">
        <v>969</v>
      </c>
      <c r="C123" s="73" t="s">
        <v>970</v>
      </c>
      <c r="D123" s="74" t="s">
        <v>971</v>
      </c>
      <c r="E123" s="73" t="s">
        <v>972</v>
      </c>
      <c r="F123" s="74" t="s">
        <v>1253</v>
      </c>
      <c r="G123" s="74" t="s">
        <v>1254</v>
      </c>
      <c r="H123" s="77">
        <v>8</v>
      </c>
      <c r="I123" s="76">
        <v>8.25</v>
      </c>
      <c r="J123" s="76">
        <f t="shared" si="1"/>
        <v>66</v>
      </c>
      <c r="K123" s="77" t="s">
        <v>155</v>
      </c>
    </row>
    <row r="124" spans="1:11" ht="25.5" x14ac:dyDescent="0.2">
      <c r="A124" s="73" t="s">
        <v>1255</v>
      </c>
      <c r="B124" s="73" t="s">
        <v>969</v>
      </c>
      <c r="C124" s="73" t="s">
        <v>970</v>
      </c>
      <c r="D124" s="74" t="s">
        <v>971</v>
      </c>
      <c r="E124" s="73" t="s">
        <v>1163</v>
      </c>
      <c r="F124" s="74" t="s">
        <v>1256</v>
      </c>
      <c r="G124" s="74" t="s">
        <v>1257</v>
      </c>
      <c r="H124" s="77">
        <v>10</v>
      </c>
      <c r="I124" s="76">
        <v>3.06</v>
      </c>
      <c r="J124" s="76">
        <f t="shared" si="1"/>
        <v>30.6</v>
      </c>
      <c r="K124" s="77" t="s">
        <v>155</v>
      </c>
    </row>
    <row r="125" spans="1:11" ht="25.5" x14ac:dyDescent="0.2">
      <c r="A125" s="73" t="s">
        <v>1258</v>
      </c>
      <c r="B125" s="73" t="s">
        <v>969</v>
      </c>
      <c r="C125" s="73" t="s">
        <v>970</v>
      </c>
      <c r="D125" s="74" t="s">
        <v>971</v>
      </c>
      <c r="E125" s="73" t="s">
        <v>1259</v>
      </c>
      <c r="F125" s="74" t="s">
        <v>1260</v>
      </c>
      <c r="G125" s="74" t="s">
        <v>1257</v>
      </c>
      <c r="H125" s="77">
        <v>10</v>
      </c>
      <c r="I125" s="76">
        <v>3.42</v>
      </c>
      <c r="J125" s="76">
        <f t="shared" si="1"/>
        <v>34.200000000000003</v>
      </c>
      <c r="K125" s="77" t="s">
        <v>155</v>
      </c>
    </row>
    <row r="126" spans="1:11" ht="25.5" x14ac:dyDescent="0.2">
      <c r="A126" s="73" t="s">
        <v>1261</v>
      </c>
      <c r="B126" s="73" t="s">
        <v>969</v>
      </c>
      <c r="C126" s="73" t="s">
        <v>970</v>
      </c>
      <c r="D126" s="74" t="s">
        <v>971</v>
      </c>
      <c r="E126" s="73" t="s">
        <v>1259</v>
      </c>
      <c r="F126" s="74" t="s">
        <v>1262</v>
      </c>
      <c r="G126" s="74" t="s">
        <v>1257</v>
      </c>
      <c r="H126" s="77">
        <v>10</v>
      </c>
      <c r="I126" s="76">
        <v>4.32</v>
      </c>
      <c r="J126" s="76">
        <f t="shared" si="1"/>
        <v>43.2</v>
      </c>
      <c r="K126" s="77" t="s">
        <v>155</v>
      </c>
    </row>
    <row r="127" spans="1:11" ht="25.5" x14ac:dyDescent="0.2">
      <c r="A127" s="73" t="s">
        <v>1263</v>
      </c>
      <c r="B127" s="73" t="s">
        <v>969</v>
      </c>
      <c r="C127" s="73" t="s">
        <v>970</v>
      </c>
      <c r="D127" s="74" t="s">
        <v>971</v>
      </c>
      <c r="E127" s="73" t="s">
        <v>1259</v>
      </c>
      <c r="F127" s="74" t="s">
        <v>1264</v>
      </c>
      <c r="G127" s="74" t="s">
        <v>1257</v>
      </c>
      <c r="H127" s="77">
        <v>10</v>
      </c>
      <c r="I127" s="76">
        <v>5.39</v>
      </c>
      <c r="J127" s="76">
        <f t="shared" si="1"/>
        <v>53.9</v>
      </c>
      <c r="K127" s="77" t="s">
        <v>155</v>
      </c>
    </row>
    <row r="128" spans="1:11" ht="25.5" x14ac:dyDescent="0.2">
      <c r="A128" s="73" t="s">
        <v>1265</v>
      </c>
      <c r="B128" s="73" t="s">
        <v>969</v>
      </c>
      <c r="C128" s="73" t="s">
        <v>970</v>
      </c>
      <c r="D128" s="74" t="s">
        <v>971</v>
      </c>
      <c r="E128" s="73" t="s">
        <v>1062</v>
      </c>
      <c r="F128" s="74" t="s">
        <v>1266</v>
      </c>
      <c r="G128" s="74" t="s">
        <v>1267</v>
      </c>
      <c r="H128" s="77">
        <v>2</v>
      </c>
      <c r="I128" s="76">
        <v>11.19</v>
      </c>
      <c r="J128" s="76">
        <f t="shared" si="1"/>
        <v>22.38</v>
      </c>
      <c r="K128" s="77" t="s">
        <v>155</v>
      </c>
    </row>
    <row r="129" spans="1:11" ht="25.5" x14ac:dyDescent="0.2">
      <c r="A129" s="73" t="s">
        <v>1268</v>
      </c>
      <c r="B129" s="73" t="s">
        <v>969</v>
      </c>
      <c r="C129" s="73" t="s">
        <v>970</v>
      </c>
      <c r="D129" s="74" t="s">
        <v>971</v>
      </c>
      <c r="E129" s="73" t="s">
        <v>1269</v>
      </c>
      <c r="F129" s="74" t="s">
        <v>1204</v>
      </c>
      <c r="G129" s="74" t="s">
        <v>1270</v>
      </c>
      <c r="H129" s="77">
        <v>2</v>
      </c>
      <c r="I129" s="76">
        <v>1.99</v>
      </c>
      <c r="J129" s="76">
        <f t="shared" si="1"/>
        <v>3.98</v>
      </c>
      <c r="K129" s="77" t="s">
        <v>155</v>
      </c>
    </row>
    <row r="130" spans="1:11" ht="25.5" x14ac:dyDescent="0.2">
      <c r="A130" s="73" t="s">
        <v>1271</v>
      </c>
      <c r="B130" s="73" t="s">
        <v>969</v>
      </c>
      <c r="C130" s="73" t="s">
        <v>970</v>
      </c>
      <c r="D130" s="74" t="s">
        <v>971</v>
      </c>
      <c r="E130" s="73" t="s">
        <v>1163</v>
      </c>
      <c r="F130" s="74" t="s">
        <v>1272</v>
      </c>
      <c r="G130" s="74" t="s">
        <v>1273</v>
      </c>
      <c r="H130" s="77">
        <v>2</v>
      </c>
      <c r="I130" s="76">
        <v>6.81</v>
      </c>
      <c r="J130" s="76">
        <f t="shared" si="1"/>
        <v>13.62</v>
      </c>
      <c r="K130" s="77" t="s">
        <v>155</v>
      </c>
    </row>
    <row r="131" spans="1:11" ht="25.5" x14ac:dyDescent="0.2">
      <c r="A131" s="73" t="s">
        <v>1274</v>
      </c>
      <c r="B131" s="73" t="s">
        <v>969</v>
      </c>
      <c r="C131" s="73" t="s">
        <v>970</v>
      </c>
      <c r="D131" s="74" t="s">
        <v>971</v>
      </c>
      <c r="E131" s="73" t="s">
        <v>1163</v>
      </c>
      <c r="F131" s="74" t="s">
        <v>1275</v>
      </c>
      <c r="G131" s="74" t="s">
        <v>1273</v>
      </c>
      <c r="H131" s="77">
        <v>2</v>
      </c>
      <c r="I131" s="76">
        <v>9.4</v>
      </c>
      <c r="J131" s="76">
        <f t="shared" ref="J131:J194" si="2">H131*I131</f>
        <v>18.8</v>
      </c>
      <c r="K131" s="77" t="s">
        <v>155</v>
      </c>
    </row>
    <row r="132" spans="1:11" ht="25.5" x14ac:dyDescent="0.2">
      <c r="A132" s="73" t="s">
        <v>1276</v>
      </c>
      <c r="B132" s="73" t="s">
        <v>969</v>
      </c>
      <c r="C132" s="73" t="s">
        <v>970</v>
      </c>
      <c r="D132" s="74" t="s">
        <v>971</v>
      </c>
      <c r="E132" s="73" t="s">
        <v>1163</v>
      </c>
      <c r="F132" s="74" t="s">
        <v>1277</v>
      </c>
      <c r="G132" s="74" t="s">
        <v>1273</v>
      </c>
      <c r="H132" s="77">
        <v>2</v>
      </c>
      <c r="I132" s="76">
        <v>10.19</v>
      </c>
      <c r="J132" s="76">
        <f t="shared" si="2"/>
        <v>20.38</v>
      </c>
      <c r="K132" s="77" t="s">
        <v>155</v>
      </c>
    </row>
    <row r="133" spans="1:11" ht="25.5" x14ac:dyDescent="0.2">
      <c r="A133" s="73" t="s">
        <v>1278</v>
      </c>
      <c r="B133" s="73" t="s">
        <v>969</v>
      </c>
      <c r="C133" s="73" t="s">
        <v>970</v>
      </c>
      <c r="D133" s="74" t="s">
        <v>971</v>
      </c>
      <c r="E133" s="73" t="s">
        <v>972</v>
      </c>
      <c r="F133" s="74" t="s">
        <v>1279</v>
      </c>
      <c r="G133" s="74" t="s">
        <v>1280</v>
      </c>
      <c r="H133" s="77">
        <v>2</v>
      </c>
      <c r="I133" s="76">
        <v>39.58</v>
      </c>
      <c r="J133" s="76">
        <f t="shared" si="2"/>
        <v>79.16</v>
      </c>
      <c r="K133" s="77" t="s">
        <v>155</v>
      </c>
    </row>
    <row r="134" spans="1:11" ht="25.5" x14ac:dyDescent="0.2">
      <c r="A134" s="73" t="s">
        <v>1281</v>
      </c>
      <c r="B134" s="73" t="s">
        <v>969</v>
      </c>
      <c r="C134" s="73" t="s">
        <v>970</v>
      </c>
      <c r="D134" s="74" t="s">
        <v>971</v>
      </c>
      <c r="E134" s="73" t="s">
        <v>1216</v>
      </c>
      <c r="F134" s="74" t="s">
        <v>1282</v>
      </c>
      <c r="G134" s="74" t="s">
        <v>1283</v>
      </c>
      <c r="H134" s="77">
        <v>20</v>
      </c>
      <c r="I134" s="76">
        <v>0.55000000000000004</v>
      </c>
      <c r="J134" s="76">
        <f t="shared" si="2"/>
        <v>11</v>
      </c>
      <c r="K134" s="77" t="s">
        <v>155</v>
      </c>
    </row>
    <row r="135" spans="1:11" ht="25.5" x14ac:dyDescent="0.2">
      <c r="A135" s="73" t="s">
        <v>1284</v>
      </c>
      <c r="B135" s="73" t="s">
        <v>969</v>
      </c>
      <c r="C135" s="73" t="s">
        <v>970</v>
      </c>
      <c r="D135" s="74" t="s">
        <v>971</v>
      </c>
      <c r="E135" s="73" t="s">
        <v>1285</v>
      </c>
      <c r="F135" s="74" t="s">
        <v>1286</v>
      </c>
      <c r="G135" s="74" t="s">
        <v>1287</v>
      </c>
      <c r="H135" s="77">
        <v>6</v>
      </c>
      <c r="I135" s="76">
        <v>8.1999999999999993</v>
      </c>
      <c r="J135" s="76">
        <f t="shared" si="2"/>
        <v>49.199999999999996</v>
      </c>
      <c r="K135" s="77" t="s">
        <v>155</v>
      </c>
    </row>
    <row r="136" spans="1:11" ht="25.5" x14ac:dyDescent="0.2">
      <c r="A136" s="73" t="s">
        <v>1288</v>
      </c>
      <c r="B136" s="73" t="s">
        <v>969</v>
      </c>
      <c r="C136" s="73" t="s">
        <v>970</v>
      </c>
      <c r="D136" s="74" t="s">
        <v>971</v>
      </c>
      <c r="E136" s="73" t="s">
        <v>1126</v>
      </c>
      <c r="F136" s="74" t="s">
        <v>1289</v>
      </c>
      <c r="G136" s="74" t="s">
        <v>1290</v>
      </c>
      <c r="H136" s="77">
        <v>2</v>
      </c>
      <c r="I136" s="76">
        <v>29.39</v>
      </c>
      <c r="J136" s="76">
        <f t="shared" si="2"/>
        <v>58.78</v>
      </c>
      <c r="K136" s="77" t="s">
        <v>155</v>
      </c>
    </row>
    <row r="137" spans="1:11" ht="25.5" x14ac:dyDescent="0.2">
      <c r="A137" s="73" t="s">
        <v>1291</v>
      </c>
      <c r="B137" s="73" t="s">
        <v>969</v>
      </c>
      <c r="C137" s="73" t="s">
        <v>970</v>
      </c>
      <c r="D137" s="74" t="s">
        <v>971</v>
      </c>
      <c r="E137" s="73" t="s">
        <v>1076</v>
      </c>
      <c r="F137" s="74" t="s">
        <v>1292</v>
      </c>
      <c r="G137" s="74" t="s">
        <v>1293</v>
      </c>
      <c r="H137" s="77">
        <v>2</v>
      </c>
      <c r="I137" s="76">
        <v>19.059999999999999</v>
      </c>
      <c r="J137" s="76">
        <f t="shared" si="2"/>
        <v>38.119999999999997</v>
      </c>
      <c r="K137" s="77" t="s">
        <v>155</v>
      </c>
    </row>
    <row r="138" spans="1:11" ht="25.5" x14ac:dyDescent="0.2">
      <c r="A138" s="73" t="s">
        <v>1294</v>
      </c>
      <c r="B138" s="73" t="s">
        <v>969</v>
      </c>
      <c r="C138" s="73" t="s">
        <v>970</v>
      </c>
      <c r="D138" s="74" t="s">
        <v>971</v>
      </c>
      <c r="E138" s="73" t="s">
        <v>1076</v>
      </c>
      <c r="F138" s="74" t="s">
        <v>1295</v>
      </c>
      <c r="G138" s="74" t="s">
        <v>1296</v>
      </c>
      <c r="H138" s="77">
        <v>2</v>
      </c>
      <c r="I138" s="76">
        <v>5.71</v>
      </c>
      <c r="J138" s="76">
        <f t="shared" si="2"/>
        <v>11.42</v>
      </c>
      <c r="K138" s="77" t="s">
        <v>155</v>
      </c>
    </row>
    <row r="139" spans="1:11" ht="25.5" x14ac:dyDescent="0.2">
      <c r="A139" s="73" t="s">
        <v>1297</v>
      </c>
      <c r="B139" s="73" t="s">
        <v>969</v>
      </c>
      <c r="C139" s="73" t="s">
        <v>970</v>
      </c>
      <c r="D139" s="74" t="s">
        <v>971</v>
      </c>
      <c r="E139" s="73" t="s">
        <v>972</v>
      </c>
      <c r="F139" s="74" t="s">
        <v>1298</v>
      </c>
      <c r="G139" s="74" t="s">
        <v>1299</v>
      </c>
      <c r="H139" s="77">
        <v>5</v>
      </c>
      <c r="I139" s="76">
        <v>30.73</v>
      </c>
      <c r="J139" s="76">
        <f t="shared" si="2"/>
        <v>153.65</v>
      </c>
      <c r="K139" s="77" t="s">
        <v>155</v>
      </c>
    </row>
    <row r="140" spans="1:11" ht="25.5" x14ac:dyDescent="0.2">
      <c r="A140" s="73" t="s">
        <v>1300</v>
      </c>
      <c r="B140" s="73" t="s">
        <v>969</v>
      </c>
      <c r="C140" s="73" t="s">
        <v>970</v>
      </c>
      <c r="D140" s="74" t="s">
        <v>971</v>
      </c>
      <c r="E140" s="73" t="s">
        <v>972</v>
      </c>
      <c r="F140" s="74" t="s">
        <v>1301</v>
      </c>
      <c r="G140" s="74" t="s">
        <v>1299</v>
      </c>
      <c r="H140" s="77">
        <v>5</v>
      </c>
      <c r="I140" s="76">
        <v>38.39</v>
      </c>
      <c r="J140" s="76">
        <f t="shared" si="2"/>
        <v>191.95</v>
      </c>
      <c r="K140" s="77" t="s">
        <v>155</v>
      </c>
    </row>
    <row r="141" spans="1:11" ht="25.5" x14ac:dyDescent="0.2">
      <c r="A141" s="73" t="s">
        <v>1302</v>
      </c>
      <c r="B141" s="73" t="s">
        <v>969</v>
      </c>
      <c r="C141" s="73" t="s">
        <v>970</v>
      </c>
      <c r="D141" s="74" t="s">
        <v>971</v>
      </c>
      <c r="E141" s="73" t="s">
        <v>972</v>
      </c>
      <c r="F141" s="74" t="s">
        <v>1303</v>
      </c>
      <c r="G141" s="74" t="s">
        <v>1299</v>
      </c>
      <c r="H141" s="77">
        <v>5</v>
      </c>
      <c r="I141" s="76">
        <v>58.58</v>
      </c>
      <c r="J141" s="76">
        <f t="shared" si="2"/>
        <v>292.89999999999998</v>
      </c>
      <c r="K141" s="77" t="s">
        <v>155</v>
      </c>
    </row>
    <row r="142" spans="1:11" ht="25.5" x14ac:dyDescent="0.2">
      <c r="A142" s="73" t="s">
        <v>1304</v>
      </c>
      <c r="B142" s="73" t="s">
        <v>969</v>
      </c>
      <c r="C142" s="73" t="s">
        <v>970</v>
      </c>
      <c r="D142" s="74" t="s">
        <v>971</v>
      </c>
      <c r="E142" s="73" t="s">
        <v>972</v>
      </c>
      <c r="F142" s="74" t="s">
        <v>1305</v>
      </c>
      <c r="G142" s="74" t="s">
        <v>1306</v>
      </c>
      <c r="H142" s="77">
        <v>5</v>
      </c>
      <c r="I142" s="76">
        <v>25.16</v>
      </c>
      <c r="J142" s="76">
        <f t="shared" si="2"/>
        <v>125.8</v>
      </c>
      <c r="K142" s="77" t="s">
        <v>155</v>
      </c>
    </row>
    <row r="143" spans="1:11" ht="25.5" x14ac:dyDescent="0.2">
      <c r="A143" s="73" t="s">
        <v>1307</v>
      </c>
      <c r="B143" s="73" t="s">
        <v>969</v>
      </c>
      <c r="C143" s="73" t="s">
        <v>970</v>
      </c>
      <c r="D143" s="74" t="s">
        <v>971</v>
      </c>
      <c r="E143" s="73" t="s">
        <v>972</v>
      </c>
      <c r="F143" s="74" t="s">
        <v>1308</v>
      </c>
      <c r="G143" s="74" t="s">
        <v>1309</v>
      </c>
      <c r="H143" s="77">
        <v>12</v>
      </c>
      <c r="I143" s="76">
        <v>29.29</v>
      </c>
      <c r="J143" s="76">
        <f t="shared" si="2"/>
        <v>351.48</v>
      </c>
      <c r="K143" s="77" t="s">
        <v>155</v>
      </c>
    </row>
    <row r="144" spans="1:11" ht="25.5" x14ac:dyDescent="0.2">
      <c r="A144" s="73" t="s">
        <v>1310</v>
      </c>
      <c r="B144" s="73" t="s">
        <v>969</v>
      </c>
      <c r="C144" s="73" t="s">
        <v>970</v>
      </c>
      <c r="D144" s="74" t="s">
        <v>971</v>
      </c>
      <c r="E144" s="73" t="s">
        <v>972</v>
      </c>
      <c r="F144" s="74" t="s">
        <v>1311</v>
      </c>
      <c r="G144" s="74" t="s">
        <v>1312</v>
      </c>
      <c r="H144" s="77">
        <v>12</v>
      </c>
      <c r="I144" s="76">
        <v>18.55</v>
      </c>
      <c r="J144" s="76">
        <f t="shared" si="2"/>
        <v>222.60000000000002</v>
      </c>
      <c r="K144" s="77" t="s">
        <v>155</v>
      </c>
    </row>
    <row r="145" spans="1:11" ht="25.5" x14ac:dyDescent="0.2">
      <c r="A145" s="73" t="s">
        <v>1313</v>
      </c>
      <c r="B145" s="73" t="s">
        <v>969</v>
      </c>
      <c r="C145" s="73" t="s">
        <v>970</v>
      </c>
      <c r="D145" s="74" t="s">
        <v>971</v>
      </c>
      <c r="E145" s="73" t="s">
        <v>972</v>
      </c>
      <c r="F145" s="74" t="s">
        <v>1314</v>
      </c>
      <c r="G145" s="74" t="s">
        <v>1315</v>
      </c>
      <c r="H145" s="77">
        <v>12</v>
      </c>
      <c r="I145" s="76">
        <v>26.2</v>
      </c>
      <c r="J145" s="76">
        <f t="shared" si="2"/>
        <v>314.39999999999998</v>
      </c>
      <c r="K145" s="77" t="s">
        <v>155</v>
      </c>
    </row>
    <row r="146" spans="1:11" ht="25.5" x14ac:dyDescent="0.2">
      <c r="A146" s="73" t="s">
        <v>1316</v>
      </c>
      <c r="B146" s="73" t="s">
        <v>969</v>
      </c>
      <c r="C146" s="73" t="s">
        <v>970</v>
      </c>
      <c r="D146" s="74" t="s">
        <v>971</v>
      </c>
      <c r="E146" s="73" t="s">
        <v>972</v>
      </c>
      <c r="F146" s="74" t="s">
        <v>1317</v>
      </c>
      <c r="G146" s="74" t="s">
        <v>1318</v>
      </c>
      <c r="H146" s="77">
        <v>12</v>
      </c>
      <c r="I146" s="76">
        <v>32.42</v>
      </c>
      <c r="J146" s="76">
        <f t="shared" si="2"/>
        <v>389.04</v>
      </c>
      <c r="K146" s="77" t="s">
        <v>155</v>
      </c>
    </row>
    <row r="147" spans="1:11" ht="25.5" x14ac:dyDescent="0.2">
      <c r="A147" s="73" t="s">
        <v>1319</v>
      </c>
      <c r="B147" s="73" t="s">
        <v>969</v>
      </c>
      <c r="C147" s="73" t="s">
        <v>970</v>
      </c>
      <c r="D147" s="74" t="s">
        <v>971</v>
      </c>
      <c r="E147" s="73" t="s">
        <v>972</v>
      </c>
      <c r="F147" s="74" t="s">
        <v>1320</v>
      </c>
      <c r="G147" s="74" t="s">
        <v>1321</v>
      </c>
      <c r="H147" s="77">
        <v>12</v>
      </c>
      <c r="I147" s="76">
        <v>24.96</v>
      </c>
      <c r="J147" s="76">
        <f t="shared" si="2"/>
        <v>299.52</v>
      </c>
      <c r="K147" s="77" t="s">
        <v>155</v>
      </c>
    </row>
    <row r="148" spans="1:11" ht="25.5" x14ac:dyDescent="0.2">
      <c r="A148" s="73" t="s">
        <v>1322</v>
      </c>
      <c r="B148" s="73" t="s">
        <v>969</v>
      </c>
      <c r="C148" s="73" t="s">
        <v>970</v>
      </c>
      <c r="D148" s="74" t="s">
        <v>971</v>
      </c>
      <c r="E148" s="73" t="s">
        <v>972</v>
      </c>
      <c r="F148" s="74" t="s">
        <v>1323</v>
      </c>
      <c r="G148" s="74" t="s">
        <v>1324</v>
      </c>
      <c r="H148" s="77">
        <v>12</v>
      </c>
      <c r="I148" s="76">
        <v>53.11</v>
      </c>
      <c r="J148" s="76">
        <f t="shared" si="2"/>
        <v>637.31999999999994</v>
      </c>
      <c r="K148" s="77" t="s">
        <v>155</v>
      </c>
    </row>
    <row r="149" spans="1:11" ht="25.5" x14ac:dyDescent="0.2">
      <c r="A149" s="73" t="s">
        <v>1325</v>
      </c>
      <c r="B149" s="73" t="s">
        <v>969</v>
      </c>
      <c r="C149" s="73" t="s">
        <v>970</v>
      </c>
      <c r="D149" s="74" t="s">
        <v>971</v>
      </c>
      <c r="E149" s="73" t="s">
        <v>972</v>
      </c>
      <c r="F149" s="74" t="s">
        <v>1326</v>
      </c>
      <c r="G149" s="74" t="s">
        <v>1327</v>
      </c>
      <c r="H149" s="77">
        <v>12</v>
      </c>
      <c r="I149" s="76">
        <v>13.92</v>
      </c>
      <c r="J149" s="76">
        <f t="shared" si="2"/>
        <v>167.04</v>
      </c>
      <c r="K149" s="77" t="s">
        <v>155</v>
      </c>
    </row>
    <row r="150" spans="1:11" ht="25.5" x14ac:dyDescent="0.2">
      <c r="A150" s="73" t="s">
        <v>1328</v>
      </c>
      <c r="B150" s="73" t="s">
        <v>969</v>
      </c>
      <c r="C150" s="73" t="s">
        <v>970</v>
      </c>
      <c r="D150" s="74" t="s">
        <v>971</v>
      </c>
      <c r="E150" s="73" t="s">
        <v>972</v>
      </c>
      <c r="F150" s="74" t="s">
        <v>1329</v>
      </c>
      <c r="G150" s="74" t="s">
        <v>1330</v>
      </c>
      <c r="H150" s="77">
        <v>6</v>
      </c>
      <c r="I150" s="76">
        <v>23.57</v>
      </c>
      <c r="J150" s="76">
        <f t="shared" si="2"/>
        <v>141.42000000000002</v>
      </c>
      <c r="K150" s="77" t="s">
        <v>155</v>
      </c>
    </row>
    <row r="151" spans="1:11" ht="25.5" x14ac:dyDescent="0.2">
      <c r="A151" s="73" t="s">
        <v>1331</v>
      </c>
      <c r="B151" s="73" t="s">
        <v>969</v>
      </c>
      <c r="C151" s="73" t="s">
        <v>970</v>
      </c>
      <c r="D151" s="74" t="s">
        <v>971</v>
      </c>
      <c r="E151" s="73" t="s">
        <v>972</v>
      </c>
      <c r="F151" s="74" t="s">
        <v>1332</v>
      </c>
      <c r="G151" s="74" t="s">
        <v>1333</v>
      </c>
      <c r="H151" s="77">
        <v>6</v>
      </c>
      <c r="I151" s="76">
        <v>11.39</v>
      </c>
      <c r="J151" s="76">
        <f t="shared" si="2"/>
        <v>68.34</v>
      </c>
      <c r="K151" s="77" t="s">
        <v>155</v>
      </c>
    </row>
    <row r="152" spans="1:11" ht="25.5" x14ac:dyDescent="0.2">
      <c r="A152" s="73" t="s">
        <v>1334</v>
      </c>
      <c r="B152" s="73" t="s">
        <v>969</v>
      </c>
      <c r="C152" s="73" t="s">
        <v>970</v>
      </c>
      <c r="D152" s="74" t="s">
        <v>971</v>
      </c>
      <c r="E152" s="73" t="s">
        <v>972</v>
      </c>
      <c r="F152" s="74" t="s">
        <v>1335</v>
      </c>
      <c r="G152" s="74" t="s">
        <v>1336</v>
      </c>
      <c r="H152" s="77">
        <v>10</v>
      </c>
      <c r="I152" s="76">
        <v>4.08</v>
      </c>
      <c r="J152" s="76">
        <f t="shared" si="2"/>
        <v>40.799999999999997</v>
      </c>
      <c r="K152" s="77" t="s">
        <v>155</v>
      </c>
    </row>
    <row r="153" spans="1:11" ht="25.5" x14ac:dyDescent="0.2">
      <c r="A153" s="73" t="s">
        <v>1337</v>
      </c>
      <c r="B153" s="73" t="s">
        <v>969</v>
      </c>
      <c r="C153" s="73" t="s">
        <v>970</v>
      </c>
      <c r="D153" s="74" t="s">
        <v>971</v>
      </c>
      <c r="E153" s="73" t="s">
        <v>972</v>
      </c>
      <c r="F153" s="74" t="s">
        <v>1338</v>
      </c>
      <c r="G153" s="74" t="s">
        <v>1336</v>
      </c>
      <c r="H153" s="77">
        <v>10</v>
      </c>
      <c r="I153" s="76">
        <v>6.17</v>
      </c>
      <c r="J153" s="76">
        <f t="shared" si="2"/>
        <v>61.7</v>
      </c>
      <c r="K153" s="77" t="s">
        <v>155</v>
      </c>
    </row>
    <row r="154" spans="1:11" ht="25.5" x14ac:dyDescent="0.2">
      <c r="A154" s="73" t="s">
        <v>1339</v>
      </c>
      <c r="B154" s="73" t="s">
        <v>969</v>
      </c>
      <c r="C154" s="73" t="s">
        <v>970</v>
      </c>
      <c r="D154" s="74" t="s">
        <v>971</v>
      </c>
      <c r="E154" s="73" t="s">
        <v>1340</v>
      </c>
      <c r="F154" s="74" t="s">
        <v>1341</v>
      </c>
      <c r="G154" s="74" t="s">
        <v>1342</v>
      </c>
      <c r="H154" s="77">
        <v>2</v>
      </c>
      <c r="I154" s="76">
        <v>69.38</v>
      </c>
      <c r="J154" s="76">
        <f t="shared" si="2"/>
        <v>138.76</v>
      </c>
      <c r="K154" s="77" t="s">
        <v>155</v>
      </c>
    </row>
    <row r="155" spans="1:11" ht="25.5" x14ac:dyDescent="0.2">
      <c r="A155" s="73" t="s">
        <v>1343</v>
      </c>
      <c r="B155" s="73" t="s">
        <v>969</v>
      </c>
      <c r="C155" s="73" t="s">
        <v>970</v>
      </c>
      <c r="D155" s="74" t="s">
        <v>971</v>
      </c>
      <c r="E155" s="73" t="s">
        <v>1344</v>
      </c>
      <c r="F155" s="74" t="s">
        <v>1345</v>
      </c>
      <c r="G155" s="74" t="s">
        <v>1346</v>
      </c>
      <c r="H155" s="77">
        <v>4</v>
      </c>
      <c r="I155" s="76">
        <v>99.32</v>
      </c>
      <c r="J155" s="76">
        <f t="shared" si="2"/>
        <v>397.28</v>
      </c>
      <c r="K155" s="77" t="s">
        <v>155</v>
      </c>
    </row>
    <row r="156" spans="1:11" ht="25.5" x14ac:dyDescent="0.2">
      <c r="A156" s="73" t="s">
        <v>1347</v>
      </c>
      <c r="B156" s="73" t="s">
        <v>969</v>
      </c>
      <c r="C156" s="73" t="s">
        <v>970</v>
      </c>
      <c r="D156" s="74" t="s">
        <v>971</v>
      </c>
      <c r="E156" s="73" t="s">
        <v>980</v>
      </c>
      <c r="F156" s="74" t="s">
        <v>1348</v>
      </c>
      <c r="G156" s="74" t="s">
        <v>1349</v>
      </c>
      <c r="H156" s="77">
        <v>4</v>
      </c>
      <c r="I156" s="76">
        <v>21.68</v>
      </c>
      <c r="J156" s="76">
        <f t="shared" si="2"/>
        <v>86.72</v>
      </c>
      <c r="K156" s="77" t="s">
        <v>155</v>
      </c>
    </row>
    <row r="157" spans="1:11" ht="25.5" x14ac:dyDescent="0.2">
      <c r="A157" s="73" t="s">
        <v>1350</v>
      </c>
      <c r="B157" s="73" t="s">
        <v>969</v>
      </c>
      <c r="C157" s="73" t="s">
        <v>970</v>
      </c>
      <c r="D157" s="74" t="s">
        <v>971</v>
      </c>
      <c r="E157" s="73" t="s">
        <v>1351</v>
      </c>
      <c r="F157" s="74" t="s">
        <v>1352</v>
      </c>
      <c r="G157" s="74" t="s">
        <v>1353</v>
      </c>
      <c r="H157" s="77">
        <v>4</v>
      </c>
      <c r="I157" s="76">
        <v>1721.66</v>
      </c>
      <c r="J157" s="76">
        <f t="shared" si="2"/>
        <v>6886.64</v>
      </c>
      <c r="K157" s="77" t="s">
        <v>155</v>
      </c>
    </row>
    <row r="158" spans="1:11" ht="25.5" x14ac:dyDescent="0.2">
      <c r="A158" s="73" t="s">
        <v>1354</v>
      </c>
      <c r="B158" s="73" t="s">
        <v>10</v>
      </c>
      <c r="C158" s="73" t="s">
        <v>940</v>
      </c>
      <c r="D158" s="74" t="s">
        <v>149</v>
      </c>
      <c r="E158" s="73" t="s">
        <v>1355</v>
      </c>
      <c r="F158" s="74" t="s">
        <v>1356</v>
      </c>
      <c r="G158" s="74" t="s">
        <v>1357</v>
      </c>
      <c r="H158" s="77">
        <v>145</v>
      </c>
      <c r="I158" s="76">
        <v>6.46</v>
      </c>
      <c r="J158" s="76">
        <f t="shared" si="2"/>
        <v>936.7</v>
      </c>
      <c r="K158" s="77" t="s">
        <v>155</v>
      </c>
    </row>
    <row r="159" spans="1:11" ht="25.5" x14ac:dyDescent="0.2">
      <c r="A159" s="73" t="s">
        <v>1358</v>
      </c>
      <c r="B159" s="73" t="s">
        <v>10</v>
      </c>
      <c r="C159" s="73" t="s">
        <v>940</v>
      </c>
      <c r="D159" s="74" t="s">
        <v>149</v>
      </c>
      <c r="E159" s="73" t="s">
        <v>1359</v>
      </c>
      <c r="F159" s="74" t="s">
        <v>1360</v>
      </c>
      <c r="G159" s="74" t="s">
        <v>1361</v>
      </c>
      <c r="H159" s="77">
        <v>111</v>
      </c>
      <c r="I159" s="76">
        <v>25.16</v>
      </c>
      <c r="J159" s="76">
        <f t="shared" si="2"/>
        <v>2792.76</v>
      </c>
      <c r="K159" s="77" t="s">
        <v>155</v>
      </c>
    </row>
    <row r="160" spans="1:11" ht="25.5" x14ac:dyDescent="0.2">
      <c r="A160" s="73" t="s">
        <v>1362</v>
      </c>
      <c r="B160" s="73" t="s">
        <v>10</v>
      </c>
      <c r="C160" s="73" t="s">
        <v>940</v>
      </c>
      <c r="D160" s="74" t="s">
        <v>149</v>
      </c>
      <c r="E160" s="73" t="s">
        <v>214</v>
      </c>
      <c r="F160" s="74" t="s">
        <v>1363</v>
      </c>
      <c r="G160" s="74" t="s">
        <v>1364</v>
      </c>
      <c r="H160" s="77">
        <v>134</v>
      </c>
      <c r="I160" s="76">
        <v>17.440000000000001</v>
      </c>
      <c r="J160" s="76">
        <f t="shared" si="2"/>
        <v>2336.96</v>
      </c>
      <c r="K160" s="77" t="s">
        <v>155</v>
      </c>
    </row>
    <row r="161" spans="1:11" ht="25.5" x14ac:dyDescent="0.2">
      <c r="A161" s="73" t="s">
        <v>1365</v>
      </c>
      <c r="B161" s="73" t="s">
        <v>1366</v>
      </c>
      <c r="C161" s="73" t="s">
        <v>1367</v>
      </c>
      <c r="D161" s="74" t="s">
        <v>149</v>
      </c>
      <c r="E161" s="73" t="s">
        <v>1355</v>
      </c>
      <c r="F161" s="74" t="s">
        <v>1368</v>
      </c>
      <c r="G161" s="74" t="s">
        <v>1369</v>
      </c>
      <c r="H161" s="77">
        <v>1</v>
      </c>
      <c r="I161" s="76">
        <v>270.22000000000003</v>
      </c>
      <c r="J161" s="76">
        <f t="shared" si="2"/>
        <v>270.22000000000003</v>
      </c>
      <c r="K161" s="77" t="s">
        <v>155</v>
      </c>
    </row>
    <row r="162" spans="1:11" ht="25.5" x14ac:dyDescent="0.2">
      <c r="A162" s="73" t="s">
        <v>1370</v>
      </c>
      <c r="B162" s="73" t="s">
        <v>1366</v>
      </c>
      <c r="C162" s="73" t="s">
        <v>1367</v>
      </c>
      <c r="D162" s="74" t="s">
        <v>149</v>
      </c>
      <c r="E162" s="73" t="s">
        <v>1355</v>
      </c>
      <c r="F162" s="74" t="s">
        <v>1371</v>
      </c>
      <c r="G162" s="74" t="s">
        <v>1372</v>
      </c>
      <c r="H162" s="77">
        <v>1</v>
      </c>
      <c r="I162" s="76">
        <v>260.82</v>
      </c>
      <c r="J162" s="76">
        <f t="shared" si="2"/>
        <v>260.82</v>
      </c>
      <c r="K162" s="77" t="s">
        <v>155</v>
      </c>
    </row>
    <row r="163" spans="1:11" ht="25.5" x14ac:dyDescent="0.2">
      <c r="A163" s="73" t="s">
        <v>1373</v>
      </c>
      <c r="B163" s="73" t="s">
        <v>10</v>
      </c>
      <c r="C163" s="73" t="s">
        <v>940</v>
      </c>
      <c r="D163" s="74" t="s">
        <v>149</v>
      </c>
      <c r="E163" s="73" t="s">
        <v>1355</v>
      </c>
      <c r="F163" s="74" t="s">
        <v>1374</v>
      </c>
      <c r="G163" s="74" t="s">
        <v>1375</v>
      </c>
      <c r="H163" s="77">
        <v>145</v>
      </c>
      <c r="I163" s="76">
        <v>2.75</v>
      </c>
      <c r="J163" s="76">
        <f t="shared" si="2"/>
        <v>398.75</v>
      </c>
      <c r="K163" s="77" t="s">
        <v>155</v>
      </c>
    </row>
    <row r="164" spans="1:11" ht="25.5" x14ac:dyDescent="0.2">
      <c r="A164" s="73" t="s">
        <v>1376</v>
      </c>
      <c r="B164" s="73" t="s">
        <v>10</v>
      </c>
      <c r="C164" s="73" t="s">
        <v>940</v>
      </c>
      <c r="D164" s="74" t="s">
        <v>149</v>
      </c>
      <c r="E164" s="73" t="s">
        <v>1377</v>
      </c>
      <c r="F164" s="74" t="s">
        <v>1378</v>
      </c>
      <c r="G164" s="74" t="s">
        <v>1379</v>
      </c>
      <c r="H164" s="77">
        <v>5</v>
      </c>
      <c r="I164" s="76">
        <v>4.38</v>
      </c>
      <c r="J164" s="76">
        <f t="shared" si="2"/>
        <v>21.9</v>
      </c>
      <c r="K164" s="77" t="s">
        <v>155</v>
      </c>
    </row>
    <row r="165" spans="1:11" ht="25.5" x14ac:dyDescent="0.2">
      <c r="A165" s="73" t="s">
        <v>1380</v>
      </c>
      <c r="B165" s="73" t="s">
        <v>10</v>
      </c>
      <c r="C165" s="73" t="s">
        <v>940</v>
      </c>
      <c r="D165" s="74" t="s">
        <v>149</v>
      </c>
      <c r="E165" s="73" t="s">
        <v>822</v>
      </c>
      <c r="F165" s="74" t="s">
        <v>1381</v>
      </c>
      <c r="G165" s="74" t="s">
        <v>1382</v>
      </c>
      <c r="H165" s="77">
        <v>144</v>
      </c>
      <c r="I165" s="76">
        <v>48.11</v>
      </c>
      <c r="J165" s="76">
        <f t="shared" si="2"/>
        <v>6927.84</v>
      </c>
      <c r="K165" s="77" t="s">
        <v>155</v>
      </c>
    </row>
    <row r="166" spans="1:11" x14ac:dyDescent="0.2">
      <c r="A166" s="73" t="s">
        <v>1383</v>
      </c>
      <c r="B166" s="73" t="s">
        <v>10</v>
      </c>
      <c r="C166" s="73" t="s">
        <v>940</v>
      </c>
      <c r="D166" s="74" t="s">
        <v>1384</v>
      </c>
      <c r="E166" s="73" t="s">
        <v>1069</v>
      </c>
      <c r="F166" s="74" t="s">
        <v>1385</v>
      </c>
      <c r="G166" s="74" t="s">
        <v>1386</v>
      </c>
      <c r="H166" s="77">
        <v>248</v>
      </c>
      <c r="I166" s="76">
        <v>6.6</v>
      </c>
      <c r="J166" s="76">
        <f t="shared" si="2"/>
        <v>1636.8</v>
      </c>
      <c r="K166" s="77" t="s">
        <v>155</v>
      </c>
    </row>
    <row r="167" spans="1:11" x14ac:dyDescent="0.2">
      <c r="A167" s="73" t="s">
        <v>1387</v>
      </c>
      <c r="B167" s="73" t="s">
        <v>10</v>
      </c>
      <c r="C167" s="73" t="s">
        <v>940</v>
      </c>
      <c r="D167" s="74" t="s">
        <v>1384</v>
      </c>
      <c r="E167" s="73" t="s">
        <v>1388</v>
      </c>
      <c r="F167" s="74" t="s">
        <v>1389</v>
      </c>
      <c r="G167" s="74" t="s">
        <v>1390</v>
      </c>
      <c r="H167" s="77">
        <v>156</v>
      </c>
      <c r="I167" s="76">
        <v>6.68</v>
      </c>
      <c r="J167" s="76">
        <f t="shared" si="2"/>
        <v>1042.08</v>
      </c>
      <c r="K167" s="77" t="s">
        <v>155</v>
      </c>
    </row>
    <row r="168" spans="1:11" ht="25.5" x14ac:dyDescent="0.2">
      <c r="A168" s="73" t="s">
        <v>1391</v>
      </c>
      <c r="B168" s="73" t="s">
        <v>1392</v>
      </c>
      <c r="C168" s="73" t="s">
        <v>1393</v>
      </c>
      <c r="D168" s="74" t="s">
        <v>1384</v>
      </c>
      <c r="E168" s="73" t="s">
        <v>1069</v>
      </c>
      <c r="F168" s="74" t="s">
        <v>1394</v>
      </c>
      <c r="G168" s="74" t="s">
        <v>1395</v>
      </c>
      <c r="H168" s="77">
        <v>11</v>
      </c>
      <c r="I168" s="76">
        <v>55.61</v>
      </c>
      <c r="J168" s="76">
        <f t="shared" si="2"/>
        <v>611.71</v>
      </c>
      <c r="K168" s="77" t="s">
        <v>155</v>
      </c>
    </row>
    <row r="169" spans="1:11" ht="25.5" x14ac:dyDescent="0.2">
      <c r="A169" s="73" t="s">
        <v>1396</v>
      </c>
      <c r="B169" s="73" t="s">
        <v>1397</v>
      </c>
      <c r="C169" s="73" t="s">
        <v>1398</v>
      </c>
      <c r="D169" s="74" t="s">
        <v>1384</v>
      </c>
      <c r="E169" s="73" t="s">
        <v>1069</v>
      </c>
      <c r="F169" s="74" t="s">
        <v>1399</v>
      </c>
      <c r="G169" s="74" t="s">
        <v>1400</v>
      </c>
      <c r="H169" s="77">
        <v>22</v>
      </c>
      <c r="I169" s="76">
        <v>55.61</v>
      </c>
      <c r="J169" s="76">
        <f t="shared" si="2"/>
        <v>1223.42</v>
      </c>
      <c r="K169" s="77" t="s">
        <v>155</v>
      </c>
    </row>
    <row r="170" spans="1:11" ht="25.5" x14ac:dyDescent="0.2">
      <c r="A170" s="73" t="s">
        <v>1401</v>
      </c>
      <c r="B170" s="73" t="s">
        <v>1392</v>
      </c>
      <c r="C170" s="73" t="s">
        <v>1393</v>
      </c>
      <c r="D170" s="74" t="s">
        <v>362</v>
      </c>
      <c r="E170" s="73" t="s">
        <v>1402</v>
      </c>
      <c r="F170" s="74" t="s">
        <v>1069</v>
      </c>
      <c r="G170" s="74" t="s">
        <v>1403</v>
      </c>
      <c r="H170" s="77">
        <v>1</v>
      </c>
      <c r="I170" s="76">
        <v>316.77</v>
      </c>
      <c r="J170" s="76">
        <f t="shared" si="2"/>
        <v>316.77</v>
      </c>
      <c r="K170" s="77" t="s">
        <v>155</v>
      </c>
    </row>
    <row r="171" spans="1:11" ht="25.5" x14ac:dyDescent="0.2">
      <c r="A171" s="73" t="s">
        <v>1404</v>
      </c>
      <c r="B171" s="73" t="s">
        <v>10</v>
      </c>
      <c r="C171" s="73" t="s">
        <v>940</v>
      </c>
      <c r="D171" s="74" t="s">
        <v>1384</v>
      </c>
      <c r="E171" s="73" t="s">
        <v>1405</v>
      </c>
      <c r="F171" s="74" t="s">
        <v>1069</v>
      </c>
      <c r="G171" s="74" t="s">
        <v>1406</v>
      </c>
      <c r="H171" s="77">
        <v>7</v>
      </c>
      <c r="I171" s="76">
        <v>98.16</v>
      </c>
      <c r="J171" s="76">
        <f t="shared" si="2"/>
        <v>687.12</v>
      </c>
      <c r="K171" s="77" t="s">
        <v>155</v>
      </c>
    </row>
    <row r="172" spans="1:11" ht="38.25" x14ac:dyDescent="0.2">
      <c r="A172" s="73" t="s">
        <v>1407</v>
      </c>
      <c r="B172" s="73" t="s">
        <v>969</v>
      </c>
      <c r="C172" s="73" t="s">
        <v>1408</v>
      </c>
      <c r="D172" s="74" t="s">
        <v>1384</v>
      </c>
      <c r="E172" s="73" t="s">
        <v>1069</v>
      </c>
      <c r="F172" s="74" t="s">
        <v>1409</v>
      </c>
      <c r="G172" s="74" t="s">
        <v>1410</v>
      </c>
      <c r="H172" s="77">
        <v>10</v>
      </c>
      <c r="I172" s="76">
        <v>41.04</v>
      </c>
      <c r="J172" s="76">
        <f t="shared" si="2"/>
        <v>410.4</v>
      </c>
      <c r="K172" s="77" t="s">
        <v>155</v>
      </c>
    </row>
    <row r="173" spans="1:11" ht="38.25" x14ac:dyDescent="0.2">
      <c r="A173" s="73" t="s">
        <v>1411</v>
      </c>
      <c r="B173" s="73" t="s">
        <v>969</v>
      </c>
      <c r="C173" s="73" t="s">
        <v>1408</v>
      </c>
      <c r="D173" s="74" t="s">
        <v>1384</v>
      </c>
      <c r="E173" s="73" t="s">
        <v>1069</v>
      </c>
      <c r="F173" s="74" t="s">
        <v>1412</v>
      </c>
      <c r="G173" s="74" t="s">
        <v>1413</v>
      </c>
      <c r="H173" s="77">
        <v>4</v>
      </c>
      <c r="I173" s="76">
        <v>57.93</v>
      </c>
      <c r="J173" s="76">
        <f t="shared" si="2"/>
        <v>231.72</v>
      </c>
      <c r="K173" s="77" t="s">
        <v>155</v>
      </c>
    </row>
    <row r="174" spans="1:11" ht="25.5" x14ac:dyDescent="0.2">
      <c r="A174" s="73" t="s">
        <v>1414</v>
      </c>
      <c r="B174" s="73" t="s">
        <v>969</v>
      </c>
      <c r="C174" s="73" t="s">
        <v>1408</v>
      </c>
      <c r="D174" s="74" t="s">
        <v>1384</v>
      </c>
      <c r="E174" s="73" t="s">
        <v>1069</v>
      </c>
      <c r="F174" s="74" t="s">
        <v>1415</v>
      </c>
      <c r="G174" s="74" t="s">
        <v>1416</v>
      </c>
      <c r="H174" s="77">
        <v>4</v>
      </c>
      <c r="I174" s="76">
        <v>111.93</v>
      </c>
      <c r="J174" s="76">
        <f t="shared" si="2"/>
        <v>447.72</v>
      </c>
      <c r="K174" s="77" t="s">
        <v>155</v>
      </c>
    </row>
    <row r="175" spans="1:11" ht="25.5" x14ac:dyDescent="0.2">
      <c r="A175" s="73" t="s">
        <v>1417</v>
      </c>
      <c r="B175" s="73" t="s">
        <v>969</v>
      </c>
      <c r="C175" s="73" t="s">
        <v>1408</v>
      </c>
      <c r="D175" s="74" t="s">
        <v>149</v>
      </c>
      <c r="E175" s="73" t="s">
        <v>1418</v>
      </c>
      <c r="F175" s="74" t="s">
        <v>1069</v>
      </c>
      <c r="G175" s="74" t="s">
        <v>1419</v>
      </c>
      <c r="H175" s="77">
        <v>2</v>
      </c>
      <c r="I175" s="76">
        <v>208.88</v>
      </c>
      <c r="J175" s="76">
        <f t="shared" si="2"/>
        <v>417.76</v>
      </c>
      <c r="K175" s="77" t="s">
        <v>155</v>
      </c>
    </row>
    <row r="176" spans="1:11" ht="25.5" x14ac:dyDescent="0.2">
      <c r="A176" s="73" t="s">
        <v>1420</v>
      </c>
      <c r="B176" s="73" t="s">
        <v>54</v>
      </c>
      <c r="C176" s="73" t="s">
        <v>1421</v>
      </c>
      <c r="D176" s="74" t="s">
        <v>149</v>
      </c>
      <c r="E176" s="73" t="s">
        <v>1422</v>
      </c>
      <c r="F176" s="74" t="s">
        <v>1423</v>
      </c>
      <c r="G176" s="74" t="s">
        <v>1424</v>
      </c>
      <c r="H176" s="77">
        <v>2</v>
      </c>
      <c r="I176" s="76">
        <v>207.48</v>
      </c>
      <c r="J176" s="76">
        <f t="shared" si="2"/>
        <v>414.96</v>
      </c>
      <c r="K176" s="77" t="s">
        <v>155</v>
      </c>
    </row>
    <row r="177" spans="1:11" ht="25.5" x14ac:dyDescent="0.2">
      <c r="A177" s="73" t="s">
        <v>1425</v>
      </c>
      <c r="B177" s="73" t="s">
        <v>1426</v>
      </c>
      <c r="C177" s="73" t="s">
        <v>1427</v>
      </c>
      <c r="D177" s="74" t="s">
        <v>149</v>
      </c>
      <c r="E177" s="73" t="s">
        <v>1428</v>
      </c>
      <c r="F177" s="74" t="s">
        <v>1429</v>
      </c>
      <c r="G177" s="74" t="s">
        <v>1430</v>
      </c>
      <c r="H177" s="77">
        <v>30</v>
      </c>
      <c r="I177" s="76">
        <v>8.66</v>
      </c>
      <c r="J177" s="76">
        <f t="shared" si="2"/>
        <v>259.8</v>
      </c>
      <c r="K177" s="77" t="s">
        <v>155</v>
      </c>
    </row>
    <row r="178" spans="1:11" x14ac:dyDescent="0.2">
      <c r="A178" s="73" t="s">
        <v>1431</v>
      </c>
      <c r="B178" s="73" t="s">
        <v>1426</v>
      </c>
      <c r="C178" s="73" t="s">
        <v>1427</v>
      </c>
      <c r="D178" s="74" t="s">
        <v>1432</v>
      </c>
      <c r="E178" s="73" t="s">
        <v>1433</v>
      </c>
      <c r="F178" s="74" t="s">
        <v>1434</v>
      </c>
      <c r="G178" s="74" t="s">
        <v>1435</v>
      </c>
      <c r="H178" s="77">
        <v>9</v>
      </c>
      <c r="I178" s="76">
        <v>3.54</v>
      </c>
      <c r="J178" s="76">
        <f t="shared" si="2"/>
        <v>31.86</v>
      </c>
      <c r="K178" s="77" t="s">
        <v>155</v>
      </c>
    </row>
    <row r="179" spans="1:11" ht="25.5" x14ac:dyDescent="0.2">
      <c r="A179" s="73" t="s">
        <v>1436</v>
      </c>
      <c r="B179" s="73" t="s">
        <v>1426</v>
      </c>
      <c r="C179" s="73" t="s">
        <v>1427</v>
      </c>
      <c r="D179" s="74" t="s">
        <v>149</v>
      </c>
      <c r="E179" s="73" t="s">
        <v>1437</v>
      </c>
      <c r="F179" s="74" t="s">
        <v>1438</v>
      </c>
      <c r="G179" s="74" t="s">
        <v>1439</v>
      </c>
      <c r="H179" s="77">
        <v>12</v>
      </c>
      <c r="I179" s="76">
        <v>207.81</v>
      </c>
      <c r="J179" s="76">
        <f t="shared" si="2"/>
        <v>2493.7200000000003</v>
      </c>
      <c r="K179" s="77" t="s">
        <v>155</v>
      </c>
    </row>
    <row r="180" spans="1:11" x14ac:dyDescent="0.2">
      <c r="A180" s="73" t="s">
        <v>1440</v>
      </c>
      <c r="B180" s="73" t="s">
        <v>1426</v>
      </c>
      <c r="C180" s="73" t="s">
        <v>1427</v>
      </c>
      <c r="D180" s="74" t="s">
        <v>1432</v>
      </c>
      <c r="E180" s="73" t="s">
        <v>1433</v>
      </c>
      <c r="F180" s="74" t="s">
        <v>1441</v>
      </c>
      <c r="G180" s="74" t="s">
        <v>1442</v>
      </c>
      <c r="H180" s="77">
        <v>18</v>
      </c>
      <c r="I180" s="76">
        <v>11.17</v>
      </c>
      <c r="J180" s="76">
        <f t="shared" si="2"/>
        <v>201.06</v>
      </c>
      <c r="K180" s="77" t="s">
        <v>155</v>
      </c>
    </row>
    <row r="181" spans="1:11" ht="25.5" x14ac:dyDescent="0.2">
      <c r="A181" s="73" t="s">
        <v>1443</v>
      </c>
      <c r="B181" s="73" t="s">
        <v>1426</v>
      </c>
      <c r="C181" s="73" t="s">
        <v>1427</v>
      </c>
      <c r="D181" s="74" t="s">
        <v>1432</v>
      </c>
      <c r="E181" s="73" t="s">
        <v>1069</v>
      </c>
      <c r="F181" s="74" t="s">
        <v>1444</v>
      </c>
      <c r="G181" s="74" t="s">
        <v>1445</v>
      </c>
      <c r="H181" s="77">
        <v>8</v>
      </c>
      <c r="I181" s="76">
        <v>143</v>
      </c>
      <c r="J181" s="76">
        <f t="shared" si="2"/>
        <v>1144</v>
      </c>
      <c r="K181" s="77" t="s">
        <v>155</v>
      </c>
    </row>
    <row r="182" spans="1:11" ht="25.5" x14ac:dyDescent="0.2">
      <c r="A182" s="73" t="s">
        <v>1446</v>
      </c>
      <c r="B182" s="73" t="s">
        <v>1426</v>
      </c>
      <c r="C182" s="73" t="s">
        <v>1427</v>
      </c>
      <c r="D182" s="74" t="s">
        <v>1384</v>
      </c>
      <c r="E182" s="73" t="s">
        <v>1069</v>
      </c>
      <c r="F182" s="74" t="s">
        <v>1447</v>
      </c>
      <c r="G182" s="74" t="s">
        <v>1448</v>
      </c>
      <c r="H182" s="77">
        <v>20</v>
      </c>
      <c r="I182" s="76">
        <v>211.41</v>
      </c>
      <c r="J182" s="76">
        <f t="shared" si="2"/>
        <v>4228.2</v>
      </c>
      <c r="K182" s="77" t="s">
        <v>155</v>
      </c>
    </row>
    <row r="183" spans="1:11" ht="25.5" x14ac:dyDescent="0.2">
      <c r="A183" s="73" t="s">
        <v>1449</v>
      </c>
      <c r="B183" s="73" t="s">
        <v>1426</v>
      </c>
      <c r="C183" s="73" t="s">
        <v>1427</v>
      </c>
      <c r="D183" s="74" t="s">
        <v>1384</v>
      </c>
      <c r="E183" s="73" t="s">
        <v>1450</v>
      </c>
      <c r="F183" s="74" t="s">
        <v>1451</v>
      </c>
      <c r="G183" s="74" t="s">
        <v>1452</v>
      </c>
      <c r="H183" s="77">
        <v>5</v>
      </c>
      <c r="I183" s="76">
        <v>392.7</v>
      </c>
      <c r="J183" s="76">
        <f t="shared" si="2"/>
        <v>1963.5</v>
      </c>
      <c r="K183" s="77" t="s">
        <v>155</v>
      </c>
    </row>
    <row r="184" spans="1:11" x14ac:dyDescent="0.2">
      <c r="A184" s="73" t="s">
        <v>1453</v>
      </c>
      <c r="B184" s="73" t="s">
        <v>1426</v>
      </c>
      <c r="C184" s="73" t="s">
        <v>1427</v>
      </c>
      <c r="D184" s="74" t="s">
        <v>1432</v>
      </c>
      <c r="E184" s="73" t="s">
        <v>1454</v>
      </c>
      <c r="F184" s="74" t="s">
        <v>1455</v>
      </c>
      <c r="G184" s="74" t="s">
        <v>1456</v>
      </c>
      <c r="H184" s="77">
        <v>2</v>
      </c>
      <c r="I184" s="76">
        <v>707.95</v>
      </c>
      <c r="J184" s="76">
        <f t="shared" si="2"/>
        <v>1415.9</v>
      </c>
      <c r="K184" s="77" t="s">
        <v>155</v>
      </c>
    </row>
    <row r="185" spans="1:11" ht="25.5" x14ac:dyDescent="0.2">
      <c r="A185" s="73" t="s">
        <v>1457</v>
      </c>
      <c r="B185" s="73" t="s">
        <v>1426</v>
      </c>
      <c r="C185" s="73" t="s">
        <v>1427</v>
      </c>
      <c r="D185" s="74" t="s">
        <v>1432</v>
      </c>
      <c r="E185" s="73" t="s">
        <v>1433</v>
      </c>
      <c r="F185" s="74" t="s">
        <v>1458</v>
      </c>
      <c r="G185" s="74" t="s">
        <v>1459</v>
      </c>
      <c r="H185" s="77">
        <v>2</v>
      </c>
      <c r="I185" s="76">
        <v>5.86</v>
      </c>
      <c r="J185" s="76">
        <f t="shared" si="2"/>
        <v>11.72</v>
      </c>
      <c r="K185" s="77" t="s">
        <v>155</v>
      </c>
    </row>
    <row r="186" spans="1:11" x14ac:dyDescent="0.2">
      <c r="A186" s="73" t="s">
        <v>1460</v>
      </c>
      <c r="B186" s="73" t="s">
        <v>1426</v>
      </c>
      <c r="C186" s="73" t="s">
        <v>1427</v>
      </c>
      <c r="D186" s="74" t="s">
        <v>1432</v>
      </c>
      <c r="E186" s="73" t="s">
        <v>1450</v>
      </c>
      <c r="F186" s="74" t="s">
        <v>1461</v>
      </c>
      <c r="G186" s="74" t="s">
        <v>1462</v>
      </c>
      <c r="H186" s="77">
        <v>1</v>
      </c>
      <c r="I186" s="76">
        <v>357.49</v>
      </c>
      <c r="J186" s="76">
        <f t="shared" si="2"/>
        <v>357.49</v>
      </c>
      <c r="K186" s="77" t="s">
        <v>155</v>
      </c>
    </row>
    <row r="187" spans="1:11" x14ac:dyDescent="0.2">
      <c r="A187" s="73" t="s">
        <v>1463</v>
      </c>
      <c r="B187" s="73" t="s">
        <v>1426</v>
      </c>
      <c r="C187" s="73" t="s">
        <v>1427</v>
      </c>
      <c r="D187" s="74" t="s">
        <v>1384</v>
      </c>
      <c r="E187" s="73" t="s">
        <v>1428</v>
      </c>
      <c r="F187" s="89"/>
      <c r="G187" s="74" t="s">
        <v>1464</v>
      </c>
      <c r="H187" s="77">
        <v>12</v>
      </c>
      <c r="I187" s="76">
        <v>4.3</v>
      </c>
      <c r="J187" s="76">
        <f t="shared" si="2"/>
        <v>51.599999999999994</v>
      </c>
      <c r="K187" s="77" t="s">
        <v>155</v>
      </c>
    </row>
    <row r="188" spans="1:11" x14ac:dyDescent="0.2">
      <c r="A188" s="73" t="s">
        <v>1465</v>
      </c>
      <c r="B188" s="73" t="s">
        <v>1426</v>
      </c>
      <c r="C188" s="73" t="s">
        <v>1427</v>
      </c>
      <c r="D188" s="74" t="s">
        <v>1384</v>
      </c>
      <c r="E188" s="73" t="s">
        <v>1428</v>
      </c>
      <c r="F188" s="89"/>
      <c r="G188" s="74" t="s">
        <v>1466</v>
      </c>
      <c r="H188" s="77">
        <v>12</v>
      </c>
      <c r="I188" s="76">
        <v>7.6</v>
      </c>
      <c r="J188" s="76">
        <f t="shared" si="2"/>
        <v>91.199999999999989</v>
      </c>
      <c r="K188" s="77" t="s">
        <v>155</v>
      </c>
    </row>
    <row r="189" spans="1:11" ht="25.5" x14ac:dyDescent="0.2">
      <c r="A189" s="73" t="s">
        <v>1467</v>
      </c>
      <c r="B189" s="73" t="s">
        <v>1426</v>
      </c>
      <c r="C189" s="73" t="s">
        <v>1427</v>
      </c>
      <c r="D189" s="74" t="s">
        <v>1384</v>
      </c>
      <c r="E189" s="73" t="s">
        <v>1468</v>
      </c>
      <c r="F189" s="74" t="s">
        <v>1469</v>
      </c>
      <c r="G189" s="74" t="s">
        <v>1470</v>
      </c>
      <c r="H189" s="77">
        <v>1</v>
      </c>
      <c r="I189" s="76">
        <v>15930.43</v>
      </c>
      <c r="J189" s="76">
        <f t="shared" si="2"/>
        <v>15930.43</v>
      </c>
      <c r="K189" s="77" t="s">
        <v>155</v>
      </c>
    </row>
    <row r="190" spans="1:11" x14ac:dyDescent="0.2">
      <c r="A190" s="73" t="s">
        <v>1471</v>
      </c>
      <c r="B190" s="73" t="s">
        <v>1426</v>
      </c>
      <c r="C190" s="73" t="s">
        <v>1427</v>
      </c>
      <c r="D190" s="74" t="s">
        <v>1384</v>
      </c>
      <c r="E190" s="73" t="s">
        <v>1472</v>
      </c>
      <c r="F190" s="74" t="s">
        <v>1473</v>
      </c>
      <c r="G190" s="74" t="s">
        <v>1474</v>
      </c>
      <c r="H190" s="77">
        <v>1</v>
      </c>
      <c r="I190" s="76">
        <v>3074.94</v>
      </c>
      <c r="J190" s="76">
        <f t="shared" si="2"/>
        <v>3074.94</v>
      </c>
      <c r="K190" s="77" t="s">
        <v>155</v>
      </c>
    </row>
    <row r="191" spans="1:11" ht="25.5" x14ac:dyDescent="0.2">
      <c r="A191" s="73" t="s">
        <v>1475</v>
      </c>
      <c r="B191" s="73" t="s">
        <v>1426</v>
      </c>
      <c r="C191" s="73" t="s">
        <v>1427</v>
      </c>
      <c r="D191" s="74" t="s">
        <v>1432</v>
      </c>
      <c r="E191" s="73" t="s">
        <v>1472</v>
      </c>
      <c r="F191" s="74" t="s">
        <v>1476</v>
      </c>
      <c r="G191" s="74" t="s">
        <v>1477</v>
      </c>
      <c r="H191" s="77">
        <v>1</v>
      </c>
      <c r="I191" s="76">
        <v>708</v>
      </c>
      <c r="J191" s="76">
        <f t="shared" si="2"/>
        <v>708</v>
      </c>
      <c r="K191" s="77" t="s">
        <v>155</v>
      </c>
    </row>
    <row r="192" spans="1:11" ht="25.5" x14ac:dyDescent="0.2">
      <c r="A192" s="73" t="s">
        <v>1478</v>
      </c>
      <c r="B192" s="73" t="s">
        <v>1426</v>
      </c>
      <c r="C192" s="73" t="s">
        <v>1427</v>
      </c>
      <c r="D192" s="74" t="s">
        <v>1384</v>
      </c>
      <c r="E192" s="73" t="s">
        <v>1479</v>
      </c>
      <c r="F192" s="74" t="s">
        <v>1480</v>
      </c>
      <c r="G192" s="74" t="s">
        <v>1481</v>
      </c>
      <c r="H192" s="77">
        <v>2</v>
      </c>
      <c r="I192" s="76">
        <v>175.09</v>
      </c>
      <c r="J192" s="76">
        <f t="shared" si="2"/>
        <v>350.18</v>
      </c>
      <c r="K192" s="77" t="s">
        <v>155</v>
      </c>
    </row>
    <row r="193" spans="1:11" ht="25.5" x14ac:dyDescent="0.2">
      <c r="A193" s="73" t="s">
        <v>1482</v>
      </c>
      <c r="B193" s="73" t="s">
        <v>1426</v>
      </c>
      <c r="C193" s="73" t="s">
        <v>1427</v>
      </c>
      <c r="D193" s="74" t="s">
        <v>149</v>
      </c>
      <c r="E193" s="73" t="s">
        <v>1483</v>
      </c>
      <c r="F193" s="74" t="s">
        <v>1484</v>
      </c>
      <c r="G193" s="74" t="s">
        <v>1485</v>
      </c>
      <c r="H193" s="77">
        <v>2</v>
      </c>
      <c r="I193" s="76">
        <v>1370.89</v>
      </c>
      <c r="J193" s="76">
        <f t="shared" si="2"/>
        <v>2741.78</v>
      </c>
      <c r="K193" s="77" t="s">
        <v>155</v>
      </c>
    </row>
    <row r="194" spans="1:11" x14ac:dyDescent="0.2">
      <c r="A194" s="73" t="s">
        <v>1486</v>
      </c>
      <c r="B194" s="73" t="s">
        <v>1426</v>
      </c>
      <c r="C194" s="73" t="s">
        <v>1427</v>
      </c>
      <c r="D194" s="74" t="s">
        <v>1432</v>
      </c>
      <c r="E194" s="73" t="s">
        <v>1069</v>
      </c>
      <c r="F194" s="74" t="s">
        <v>1487</v>
      </c>
      <c r="G194" s="74" t="s">
        <v>1488</v>
      </c>
      <c r="H194" s="77">
        <v>18</v>
      </c>
      <c r="I194" s="76">
        <v>44.68</v>
      </c>
      <c r="J194" s="76">
        <f t="shared" si="2"/>
        <v>804.24</v>
      </c>
      <c r="K194" s="77" t="s">
        <v>155</v>
      </c>
    </row>
    <row r="195" spans="1:11" x14ac:dyDescent="0.2">
      <c r="A195" s="73" t="s">
        <v>1489</v>
      </c>
      <c r="B195" s="73" t="s">
        <v>1426</v>
      </c>
      <c r="C195" s="73" t="s">
        <v>1427</v>
      </c>
      <c r="D195" s="74" t="s">
        <v>1432</v>
      </c>
      <c r="E195" s="73" t="s">
        <v>1069</v>
      </c>
      <c r="F195" s="74" t="s">
        <v>1490</v>
      </c>
      <c r="G195" s="74" t="s">
        <v>1491</v>
      </c>
      <c r="H195" s="77">
        <v>25</v>
      </c>
      <c r="I195" s="76">
        <v>11.05</v>
      </c>
      <c r="J195" s="76">
        <f t="shared" ref="J195:J258" si="3">H195*I195</f>
        <v>276.25</v>
      </c>
      <c r="K195" s="77" t="s">
        <v>155</v>
      </c>
    </row>
    <row r="196" spans="1:11" ht="25.5" x14ac:dyDescent="0.2">
      <c r="A196" s="73" t="s">
        <v>1492</v>
      </c>
      <c r="B196" s="73" t="s">
        <v>1426</v>
      </c>
      <c r="C196" s="73" t="s">
        <v>1427</v>
      </c>
      <c r="D196" s="74" t="s">
        <v>1384</v>
      </c>
      <c r="E196" s="73" t="s">
        <v>1069</v>
      </c>
      <c r="F196" s="74" t="s">
        <v>1493</v>
      </c>
      <c r="G196" s="74" t="s">
        <v>1494</v>
      </c>
      <c r="H196" s="77">
        <v>18</v>
      </c>
      <c r="I196" s="76">
        <v>84.81</v>
      </c>
      <c r="J196" s="76">
        <f t="shared" si="3"/>
        <v>1526.58</v>
      </c>
      <c r="K196" s="77" t="s">
        <v>155</v>
      </c>
    </row>
    <row r="197" spans="1:11" x14ac:dyDescent="0.2">
      <c r="A197" s="73" t="s">
        <v>1495</v>
      </c>
      <c r="B197" s="73" t="s">
        <v>1392</v>
      </c>
      <c r="C197" s="73" t="s">
        <v>1393</v>
      </c>
      <c r="D197" s="74" t="s">
        <v>362</v>
      </c>
      <c r="E197" s="73" t="s">
        <v>1496</v>
      </c>
      <c r="F197" s="74" t="s">
        <v>1497</v>
      </c>
      <c r="G197" s="74" t="s">
        <v>1498</v>
      </c>
      <c r="H197" s="77">
        <v>1</v>
      </c>
      <c r="I197" s="76">
        <v>690</v>
      </c>
      <c r="J197" s="76">
        <f t="shared" si="3"/>
        <v>690</v>
      </c>
      <c r="K197" s="77" t="s">
        <v>155</v>
      </c>
    </row>
    <row r="198" spans="1:11" ht="25.5" x14ac:dyDescent="0.2">
      <c r="A198" s="73" t="s">
        <v>1499</v>
      </c>
      <c r="B198" s="73" t="s">
        <v>1426</v>
      </c>
      <c r="C198" s="73" t="s">
        <v>1427</v>
      </c>
      <c r="D198" s="74" t="s">
        <v>149</v>
      </c>
      <c r="E198" s="73" t="s">
        <v>1500</v>
      </c>
      <c r="F198" s="74" t="s">
        <v>1501</v>
      </c>
      <c r="G198" s="74" t="s">
        <v>1502</v>
      </c>
      <c r="H198" s="77">
        <v>1</v>
      </c>
      <c r="I198" s="76">
        <v>10795.84</v>
      </c>
      <c r="J198" s="76">
        <f t="shared" si="3"/>
        <v>10795.84</v>
      </c>
      <c r="K198" s="77" t="s">
        <v>155</v>
      </c>
    </row>
    <row r="199" spans="1:11" ht="25.5" x14ac:dyDescent="0.2">
      <c r="A199" s="73" t="s">
        <v>1503</v>
      </c>
      <c r="B199" s="73" t="s">
        <v>1426</v>
      </c>
      <c r="C199" s="73" t="s">
        <v>1427</v>
      </c>
      <c r="D199" s="74" t="s">
        <v>362</v>
      </c>
      <c r="E199" s="73" t="s">
        <v>1504</v>
      </c>
      <c r="F199" s="74" t="s">
        <v>1505</v>
      </c>
      <c r="G199" s="74" t="s">
        <v>1506</v>
      </c>
      <c r="H199" s="77">
        <v>1</v>
      </c>
      <c r="I199" s="76">
        <v>654.20000000000005</v>
      </c>
      <c r="J199" s="76">
        <f t="shared" si="3"/>
        <v>654.20000000000005</v>
      </c>
      <c r="K199" s="77" t="s">
        <v>155</v>
      </c>
    </row>
    <row r="200" spans="1:11" ht="25.5" x14ac:dyDescent="0.2">
      <c r="A200" s="73" t="s">
        <v>1507</v>
      </c>
      <c r="B200" s="73" t="s">
        <v>1508</v>
      </c>
      <c r="C200" s="73" t="s">
        <v>1509</v>
      </c>
      <c r="D200" s="74" t="s">
        <v>149</v>
      </c>
      <c r="E200" s="73" t="s">
        <v>1510</v>
      </c>
      <c r="F200" s="74" t="s">
        <v>1511</v>
      </c>
      <c r="G200" s="74" t="s">
        <v>1512</v>
      </c>
      <c r="H200" s="77">
        <v>1</v>
      </c>
      <c r="I200" s="76">
        <v>3437.7</v>
      </c>
      <c r="J200" s="76">
        <f t="shared" si="3"/>
        <v>3437.7</v>
      </c>
      <c r="K200" s="77" t="s">
        <v>155</v>
      </c>
    </row>
    <row r="201" spans="1:11" ht="25.5" x14ac:dyDescent="0.2">
      <c r="A201" s="73" t="s">
        <v>1513</v>
      </c>
      <c r="B201" s="73" t="s">
        <v>1508</v>
      </c>
      <c r="C201" s="73" t="s">
        <v>1509</v>
      </c>
      <c r="D201" s="74" t="s">
        <v>149</v>
      </c>
      <c r="E201" s="73" t="s">
        <v>1510</v>
      </c>
      <c r="F201" s="74" t="s">
        <v>1514</v>
      </c>
      <c r="G201" s="74" t="s">
        <v>1515</v>
      </c>
      <c r="H201" s="77">
        <v>1</v>
      </c>
      <c r="I201" s="76">
        <v>9021</v>
      </c>
      <c r="J201" s="76">
        <f t="shared" si="3"/>
        <v>9021</v>
      </c>
      <c r="K201" s="77" t="s">
        <v>155</v>
      </c>
    </row>
    <row r="202" spans="1:11" ht="25.5" x14ac:dyDescent="0.2">
      <c r="A202" s="73" t="s">
        <v>1516</v>
      </c>
      <c r="B202" s="73" t="s">
        <v>1508</v>
      </c>
      <c r="C202" s="73" t="s">
        <v>1517</v>
      </c>
      <c r="D202" s="74" t="s">
        <v>149</v>
      </c>
      <c r="E202" s="73" t="s">
        <v>1518</v>
      </c>
      <c r="F202" s="74" t="s">
        <v>1519</v>
      </c>
      <c r="G202" s="74" t="s">
        <v>1520</v>
      </c>
      <c r="H202" s="77">
        <v>1</v>
      </c>
      <c r="I202" s="76">
        <v>743.64</v>
      </c>
      <c r="J202" s="76">
        <f t="shared" si="3"/>
        <v>743.64</v>
      </c>
      <c r="K202" s="77" t="s">
        <v>155</v>
      </c>
    </row>
    <row r="203" spans="1:11" ht="25.5" x14ac:dyDescent="0.2">
      <c r="A203" s="73" t="s">
        <v>1521</v>
      </c>
      <c r="B203" s="73" t="s">
        <v>1508</v>
      </c>
      <c r="C203" s="73" t="s">
        <v>1517</v>
      </c>
      <c r="D203" s="74" t="s">
        <v>149</v>
      </c>
      <c r="E203" s="73" t="s">
        <v>1522</v>
      </c>
      <c r="F203" s="74" t="s">
        <v>1523</v>
      </c>
      <c r="G203" s="74" t="s">
        <v>1524</v>
      </c>
      <c r="H203" s="77">
        <v>1</v>
      </c>
      <c r="I203" s="76">
        <v>9364.67</v>
      </c>
      <c r="J203" s="76">
        <f t="shared" si="3"/>
        <v>9364.67</v>
      </c>
      <c r="K203" s="77" t="s">
        <v>155</v>
      </c>
    </row>
    <row r="204" spans="1:11" ht="25.5" x14ac:dyDescent="0.2">
      <c r="A204" s="73" t="s">
        <v>1525</v>
      </c>
      <c r="B204" s="73" t="s">
        <v>1508</v>
      </c>
      <c r="C204" s="73" t="s">
        <v>1517</v>
      </c>
      <c r="D204" s="74" t="s">
        <v>149</v>
      </c>
      <c r="E204" s="73" t="s">
        <v>1522</v>
      </c>
      <c r="F204" s="74" t="s">
        <v>1526</v>
      </c>
      <c r="G204" s="74" t="s">
        <v>1527</v>
      </c>
      <c r="H204" s="77">
        <v>1</v>
      </c>
      <c r="I204" s="76">
        <v>1181.08</v>
      </c>
      <c r="J204" s="76">
        <f t="shared" si="3"/>
        <v>1181.08</v>
      </c>
      <c r="K204" s="77" t="s">
        <v>155</v>
      </c>
    </row>
    <row r="205" spans="1:11" ht="25.5" x14ac:dyDescent="0.2">
      <c r="A205" s="73" t="s">
        <v>1528</v>
      </c>
      <c r="B205" s="73" t="s">
        <v>1508</v>
      </c>
      <c r="C205" s="73" t="s">
        <v>1517</v>
      </c>
      <c r="D205" s="74" t="s">
        <v>149</v>
      </c>
      <c r="E205" s="73" t="s">
        <v>1522</v>
      </c>
      <c r="F205" s="74" t="s">
        <v>1529</v>
      </c>
      <c r="G205" s="74" t="s">
        <v>1530</v>
      </c>
      <c r="H205" s="77">
        <v>2</v>
      </c>
      <c r="I205" s="76">
        <v>3339.81</v>
      </c>
      <c r="J205" s="76">
        <f t="shared" si="3"/>
        <v>6679.62</v>
      </c>
      <c r="K205" s="77" t="s">
        <v>155</v>
      </c>
    </row>
    <row r="206" spans="1:11" ht="25.5" x14ac:dyDescent="0.2">
      <c r="A206" s="73" t="s">
        <v>1531</v>
      </c>
      <c r="B206" s="73" t="s">
        <v>1508</v>
      </c>
      <c r="C206" s="73" t="s">
        <v>1517</v>
      </c>
      <c r="D206" s="74" t="s">
        <v>149</v>
      </c>
      <c r="E206" s="73" t="s">
        <v>1522</v>
      </c>
      <c r="F206" s="74" t="s">
        <v>1532</v>
      </c>
      <c r="G206" s="74" t="s">
        <v>1533</v>
      </c>
      <c r="H206" s="77">
        <v>7</v>
      </c>
      <c r="I206" s="76">
        <v>1980.41</v>
      </c>
      <c r="J206" s="76">
        <f t="shared" si="3"/>
        <v>13862.87</v>
      </c>
      <c r="K206" s="77" t="s">
        <v>155</v>
      </c>
    </row>
    <row r="207" spans="1:11" ht="25.5" x14ac:dyDescent="0.2">
      <c r="A207" s="73" t="s">
        <v>1534</v>
      </c>
      <c r="B207" s="73" t="s">
        <v>1508</v>
      </c>
      <c r="C207" s="73" t="s">
        <v>1517</v>
      </c>
      <c r="D207" s="74" t="s">
        <v>149</v>
      </c>
      <c r="E207" s="73" t="s">
        <v>1522</v>
      </c>
      <c r="F207" s="74" t="s">
        <v>1535</v>
      </c>
      <c r="G207" s="74" t="s">
        <v>1536</v>
      </c>
      <c r="H207" s="77">
        <v>1</v>
      </c>
      <c r="I207" s="76">
        <v>4537.72</v>
      </c>
      <c r="J207" s="76">
        <f t="shared" si="3"/>
        <v>4537.72</v>
      </c>
      <c r="K207" s="77" t="s">
        <v>155</v>
      </c>
    </row>
    <row r="208" spans="1:11" ht="25.5" x14ac:dyDescent="0.2">
      <c r="A208" s="73" t="s">
        <v>1537</v>
      </c>
      <c r="B208" s="73" t="s">
        <v>1508</v>
      </c>
      <c r="C208" s="73" t="s">
        <v>1517</v>
      </c>
      <c r="D208" s="74" t="s">
        <v>149</v>
      </c>
      <c r="E208" s="73" t="s">
        <v>1538</v>
      </c>
      <c r="F208" s="74" t="s">
        <v>1539</v>
      </c>
      <c r="G208" s="74" t="s">
        <v>1540</v>
      </c>
      <c r="H208" s="77">
        <v>18</v>
      </c>
      <c r="I208" s="76">
        <v>336.49</v>
      </c>
      <c r="J208" s="76">
        <f t="shared" si="3"/>
        <v>6056.82</v>
      </c>
      <c r="K208" s="77" t="s">
        <v>155</v>
      </c>
    </row>
    <row r="209" spans="1:11" ht="25.5" x14ac:dyDescent="0.2">
      <c r="A209" s="73" t="s">
        <v>1541</v>
      </c>
      <c r="B209" s="73" t="s">
        <v>1508</v>
      </c>
      <c r="C209" s="73" t="s">
        <v>1517</v>
      </c>
      <c r="D209" s="74" t="s">
        <v>149</v>
      </c>
      <c r="E209" s="73" t="s">
        <v>1522</v>
      </c>
      <c r="F209" s="74" t="s">
        <v>1542</v>
      </c>
      <c r="G209" s="74" t="s">
        <v>1543</v>
      </c>
      <c r="H209" s="77">
        <v>24</v>
      </c>
      <c r="I209" s="76">
        <v>117.05</v>
      </c>
      <c r="J209" s="76">
        <f t="shared" si="3"/>
        <v>2809.2</v>
      </c>
      <c r="K209" s="77" t="s">
        <v>155</v>
      </c>
    </row>
    <row r="210" spans="1:11" ht="25.5" x14ac:dyDescent="0.2">
      <c r="A210" s="73" t="s">
        <v>1544</v>
      </c>
      <c r="B210" s="73" t="s">
        <v>1508</v>
      </c>
      <c r="C210" s="73" t="s">
        <v>1517</v>
      </c>
      <c r="D210" s="74" t="s">
        <v>149</v>
      </c>
      <c r="E210" s="73" t="s">
        <v>1522</v>
      </c>
      <c r="F210" s="74" t="s">
        <v>1545</v>
      </c>
      <c r="G210" s="74" t="s">
        <v>1546</v>
      </c>
      <c r="H210" s="77">
        <v>50</v>
      </c>
      <c r="I210" s="76">
        <v>203.38</v>
      </c>
      <c r="J210" s="76">
        <f t="shared" si="3"/>
        <v>10169</v>
      </c>
      <c r="K210" s="77" t="s">
        <v>155</v>
      </c>
    </row>
    <row r="211" spans="1:11" ht="25.5" x14ac:dyDescent="0.2">
      <c r="A211" s="73" t="s">
        <v>1547</v>
      </c>
      <c r="B211" s="73" t="s">
        <v>1508</v>
      </c>
      <c r="C211" s="73" t="s">
        <v>1517</v>
      </c>
      <c r="D211" s="74" t="s">
        <v>149</v>
      </c>
      <c r="E211" s="73" t="s">
        <v>1522</v>
      </c>
      <c r="F211" s="74" t="s">
        <v>1548</v>
      </c>
      <c r="G211" s="74" t="s">
        <v>1549</v>
      </c>
      <c r="H211" s="77">
        <v>1</v>
      </c>
      <c r="I211" s="76">
        <v>465.63</v>
      </c>
      <c r="J211" s="76">
        <f t="shared" si="3"/>
        <v>465.63</v>
      </c>
      <c r="K211" s="77" t="s">
        <v>155</v>
      </c>
    </row>
    <row r="212" spans="1:11" ht="25.5" x14ac:dyDescent="0.2">
      <c r="A212" s="73" t="s">
        <v>1550</v>
      </c>
      <c r="B212" s="73" t="s">
        <v>1508</v>
      </c>
      <c r="C212" s="73" t="s">
        <v>1517</v>
      </c>
      <c r="D212" s="74" t="s">
        <v>149</v>
      </c>
      <c r="E212" s="73" t="s">
        <v>1522</v>
      </c>
      <c r="F212" s="74" t="s">
        <v>1551</v>
      </c>
      <c r="G212" s="74" t="s">
        <v>1552</v>
      </c>
      <c r="H212" s="77">
        <v>2</v>
      </c>
      <c r="I212" s="76">
        <v>986.4</v>
      </c>
      <c r="J212" s="76">
        <f t="shared" si="3"/>
        <v>1972.8</v>
      </c>
      <c r="K212" s="77" t="s">
        <v>155</v>
      </c>
    </row>
    <row r="213" spans="1:11" ht="25.5" x14ac:dyDescent="0.2">
      <c r="A213" s="73" t="s">
        <v>1553</v>
      </c>
      <c r="B213" s="73" t="s">
        <v>1508</v>
      </c>
      <c r="C213" s="73" t="s">
        <v>1509</v>
      </c>
      <c r="D213" s="74" t="s">
        <v>149</v>
      </c>
      <c r="E213" s="73" t="s">
        <v>1510</v>
      </c>
      <c r="F213" s="74" t="s">
        <v>1554</v>
      </c>
      <c r="G213" s="74" t="s">
        <v>1555</v>
      </c>
      <c r="H213" s="77">
        <v>2</v>
      </c>
      <c r="I213" s="76">
        <v>228.85</v>
      </c>
      <c r="J213" s="76">
        <f t="shared" si="3"/>
        <v>457.7</v>
      </c>
      <c r="K213" s="77" t="s">
        <v>155</v>
      </c>
    </row>
    <row r="214" spans="1:11" ht="25.5" x14ac:dyDescent="0.2">
      <c r="A214" s="73" t="s">
        <v>1556</v>
      </c>
      <c r="B214" s="73" t="s">
        <v>1508</v>
      </c>
      <c r="C214" s="73" t="s">
        <v>1509</v>
      </c>
      <c r="D214" s="74" t="s">
        <v>149</v>
      </c>
      <c r="E214" s="73" t="s">
        <v>1510</v>
      </c>
      <c r="F214" s="74" t="s">
        <v>1557</v>
      </c>
      <c r="G214" s="74" t="s">
        <v>1558</v>
      </c>
      <c r="H214" s="77">
        <v>2</v>
      </c>
      <c r="I214" s="76">
        <v>1256.3499999999999</v>
      </c>
      <c r="J214" s="76">
        <f t="shared" si="3"/>
        <v>2512.6999999999998</v>
      </c>
      <c r="K214" s="77" t="s">
        <v>155</v>
      </c>
    </row>
    <row r="215" spans="1:11" ht="25.5" x14ac:dyDescent="0.2">
      <c r="A215" s="73" t="s">
        <v>1559</v>
      </c>
      <c r="B215" s="73" t="s">
        <v>1508</v>
      </c>
      <c r="C215" s="73" t="s">
        <v>1517</v>
      </c>
      <c r="D215" s="74" t="s">
        <v>149</v>
      </c>
      <c r="E215" s="73" t="s">
        <v>1522</v>
      </c>
      <c r="F215" s="74" t="s">
        <v>1560</v>
      </c>
      <c r="G215" s="74" t="s">
        <v>1561</v>
      </c>
      <c r="H215" s="77">
        <v>24</v>
      </c>
      <c r="I215" s="76">
        <v>105.08</v>
      </c>
      <c r="J215" s="76">
        <f t="shared" si="3"/>
        <v>2521.92</v>
      </c>
      <c r="K215" s="77" t="s">
        <v>155</v>
      </c>
    </row>
    <row r="216" spans="1:11" ht="25.5" x14ac:dyDescent="0.2">
      <c r="A216" s="73" t="s">
        <v>1562</v>
      </c>
      <c r="B216" s="73" t="s">
        <v>1508</v>
      </c>
      <c r="C216" s="73" t="s">
        <v>1517</v>
      </c>
      <c r="D216" s="74" t="s">
        <v>1563</v>
      </c>
      <c r="E216" s="73" t="s">
        <v>1522</v>
      </c>
      <c r="F216" s="74" t="s">
        <v>1564</v>
      </c>
      <c r="G216" s="74" t="s">
        <v>1565</v>
      </c>
      <c r="H216" s="77">
        <v>1</v>
      </c>
      <c r="I216" s="76">
        <v>11310</v>
      </c>
      <c r="J216" s="76">
        <f t="shared" si="3"/>
        <v>11310</v>
      </c>
      <c r="K216" s="77" t="s">
        <v>155</v>
      </c>
    </row>
    <row r="217" spans="1:11" ht="25.5" x14ac:dyDescent="0.2">
      <c r="A217" s="73" t="s">
        <v>1566</v>
      </c>
      <c r="B217" s="73" t="s">
        <v>1508</v>
      </c>
      <c r="C217" s="73" t="s">
        <v>1517</v>
      </c>
      <c r="D217" s="74" t="s">
        <v>149</v>
      </c>
      <c r="E217" s="73" t="s">
        <v>1522</v>
      </c>
      <c r="F217" s="74" t="s">
        <v>1567</v>
      </c>
      <c r="G217" s="74" t="s">
        <v>1568</v>
      </c>
      <c r="H217" s="77">
        <v>3</v>
      </c>
      <c r="I217" s="76">
        <v>621.63</v>
      </c>
      <c r="J217" s="76">
        <f t="shared" si="3"/>
        <v>1864.8899999999999</v>
      </c>
      <c r="K217" s="77" t="s">
        <v>155</v>
      </c>
    </row>
    <row r="218" spans="1:11" ht="25.5" x14ac:dyDescent="0.2">
      <c r="A218" s="73" t="s">
        <v>1569</v>
      </c>
      <c r="B218" s="73" t="s">
        <v>1570</v>
      </c>
      <c r="C218" s="73" t="s">
        <v>1571</v>
      </c>
      <c r="D218" s="74" t="s">
        <v>149</v>
      </c>
      <c r="E218" s="73" t="s">
        <v>1572</v>
      </c>
      <c r="F218" s="74" t="s">
        <v>1573</v>
      </c>
      <c r="G218" s="74" t="s">
        <v>1574</v>
      </c>
      <c r="H218" s="77">
        <v>4</v>
      </c>
      <c r="I218" s="76">
        <v>906.3</v>
      </c>
      <c r="J218" s="76">
        <f t="shared" si="3"/>
        <v>3625.2</v>
      </c>
      <c r="K218" s="77" t="s">
        <v>155</v>
      </c>
    </row>
    <row r="219" spans="1:11" ht="25.5" x14ac:dyDescent="0.2">
      <c r="A219" s="73" t="s">
        <v>1575</v>
      </c>
      <c r="B219" s="73" t="s">
        <v>1570</v>
      </c>
      <c r="C219" s="73" t="s">
        <v>1571</v>
      </c>
      <c r="D219" s="74" t="s">
        <v>149</v>
      </c>
      <c r="E219" s="73" t="s">
        <v>1576</v>
      </c>
      <c r="F219" s="74" t="s">
        <v>1577</v>
      </c>
      <c r="G219" s="74" t="s">
        <v>1578</v>
      </c>
      <c r="H219" s="77">
        <v>2</v>
      </c>
      <c r="I219" s="76">
        <v>496.75</v>
      </c>
      <c r="J219" s="76">
        <f t="shared" si="3"/>
        <v>993.5</v>
      </c>
      <c r="K219" s="77" t="s">
        <v>155</v>
      </c>
    </row>
    <row r="220" spans="1:11" ht="25.5" x14ac:dyDescent="0.2">
      <c r="A220" s="73" t="s">
        <v>1579</v>
      </c>
      <c r="B220" s="73" t="s">
        <v>1570</v>
      </c>
      <c r="C220" s="73" t="s">
        <v>1571</v>
      </c>
      <c r="D220" s="74" t="s">
        <v>362</v>
      </c>
      <c r="E220" s="73" t="s">
        <v>1580</v>
      </c>
      <c r="F220" s="74" t="s">
        <v>1581</v>
      </c>
      <c r="G220" s="74" t="s">
        <v>1582</v>
      </c>
      <c r="H220" s="77">
        <v>2</v>
      </c>
      <c r="I220" s="76">
        <v>742.2</v>
      </c>
      <c r="J220" s="76">
        <f t="shared" si="3"/>
        <v>1484.4</v>
      </c>
      <c r="K220" s="77" t="s">
        <v>155</v>
      </c>
    </row>
    <row r="221" spans="1:11" x14ac:dyDescent="0.2">
      <c r="A221" s="73" t="s">
        <v>1583</v>
      </c>
      <c r="B221" s="73" t="s">
        <v>1570</v>
      </c>
      <c r="C221" s="73" t="s">
        <v>1571</v>
      </c>
      <c r="D221" s="74" t="s">
        <v>362</v>
      </c>
      <c r="E221" s="73" t="s">
        <v>1584</v>
      </c>
      <c r="F221" s="74" t="s">
        <v>1585</v>
      </c>
      <c r="G221" s="74" t="s">
        <v>1586</v>
      </c>
      <c r="H221" s="77">
        <v>1</v>
      </c>
      <c r="I221" s="76">
        <v>1172.43</v>
      </c>
      <c r="J221" s="76">
        <f t="shared" si="3"/>
        <v>1172.43</v>
      </c>
      <c r="K221" s="77" t="s">
        <v>155</v>
      </c>
    </row>
    <row r="222" spans="1:11" x14ac:dyDescent="0.2">
      <c r="A222" s="73" t="s">
        <v>1587</v>
      </c>
      <c r="B222" s="73" t="s">
        <v>1570</v>
      </c>
      <c r="C222" s="73" t="s">
        <v>1571</v>
      </c>
      <c r="D222" s="74" t="s">
        <v>362</v>
      </c>
      <c r="E222" s="73" t="s">
        <v>1576</v>
      </c>
      <c r="F222" s="74" t="s">
        <v>1588</v>
      </c>
      <c r="G222" s="74" t="s">
        <v>1589</v>
      </c>
      <c r="H222" s="77">
        <v>1</v>
      </c>
      <c r="I222" s="76">
        <v>125</v>
      </c>
      <c r="J222" s="76">
        <f t="shared" si="3"/>
        <v>125</v>
      </c>
      <c r="K222" s="77" t="s">
        <v>155</v>
      </c>
    </row>
    <row r="223" spans="1:11" ht="25.5" x14ac:dyDescent="0.2">
      <c r="A223" s="73" t="s">
        <v>1590</v>
      </c>
      <c r="B223" s="73" t="s">
        <v>1570</v>
      </c>
      <c r="C223" s="73" t="s">
        <v>1571</v>
      </c>
      <c r="D223" s="74" t="s">
        <v>149</v>
      </c>
      <c r="E223" s="73" t="s">
        <v>1576</v>
      </c>
      <c r="F223" s="74" t="s">
        <v>1591</v>
      </c>
      <c r="G223" s="74" t="s">
        <v>1592</v>
      </c>
      <c r="H223" s="77">
        <v>2</v>
      </c>
      <c r="I223" s="76">
        <v>1028.5</v>
      </c>
      <c r="J223" s="76">
        <f t="shared" si="3"/>
        <v>2057</v>
      </c>
      <c r="K223" s="77" t="s">
        <v>155</v>
      </c>
    </row>
    <row r="224" spans="1:11" ht="25.5" x14ac:dyDescent="0.2">
      <c r="A224" s="73" t="s">
        <v>1593</v>
      </c>
      <c r="B224" s="73" t="s">
        <v>1570</v>
      </c>
      <c r="C224" s="73" t="s">
        <v>1571</v>
      </c>
      <c r="D224" s="74" t="s">
        <v>149</v>
      </c>
      <c r="E224" s="73" t="s">
        <v>1576</v>
      </c>
      <c r="F224" s="74" t="s">
        <v>1594</v>
      </c>
      <c r="G224" s="74" t="s">
        <v>1595</v>
      </c>
      <c r="H224" s="77">
        <v>2</v>
      </c>
      <c r="I224" s="76">
        <v>552.85</v>
      </c>
      <c r="J224" s="76">
        <f t="shared" si="3"/>
        <v>1105.7</v>
      </c>
      <c r="K224" s="77" t="s">
        <v>155</v>
      </c>
    </row>
    <row r="225" spans="1:11" ht="25.5" x14ac:dyDescent="0.2">
      <c r="A225" s="73" t="s">
        <v>1596</v>
      </c>
      <c r="B225" s="73" t="s">
        <v>1570</v>
      </c>
      <c r="C225" s="73" t="s">
        <v>1571</v>
      </c>
      <c r="D225" s="74" t="s">
        <v>149</v>
      </c>
      <c r="E225" s="73" t="s">
        <v>1597</v>
      </c>
      <c r="F225" s="74" t="s">
        <v>1598</v>
      </c>
      <c r="G225" s="74" t="s">
        <v>1599</v>
      </c>
      <c r="H225" s="77">
        <v>1</v>
      </c>
      <c r="I225" s="76">
        <v>246.33</v>
      </c>
      <c r="J225" s="76">
        <f t="shared" si="3"/>
        <v>246.33</v>
      </c>
      <c r="K225" s="77" t="s">
        <v>155</v>
      </c>
    </row>
    <row r="226" spans="1:11" ht="25.5" x14ac:dyDescent="0.2">
      <c r="A226" s="73" t="s">
        <v>1600</v>
      </c>
      <c r="B226" s="73" t="s">
        <v>1570</v>
      </c>
      <c r="C226" s="73" t="s">
        <v>1571</v>
      </c>
      <c r="D226" s="74" t="s">
        <v>149</v>
      </c>
      <c r="E226" s="73" t="s">
        <v>1597</v>
      </c>
      <c r="F226" s="74" t="s">
        <v>1601</v>
      </c>
      <c r="G226" s="74" t="s">
        <v>1602</v>
      </c>
      <c r="H226" s="77">
        <v>1</v>
      </c>
      <c r="I226" s="76">
        <v>315.83</v>
      </c>
      <c r="J226" s="76">
        <f t="shared" si="3"/>
        <v>315.83</v>
      </c>
      <c r="K226" s="77" t="s">
        <v>155</v>
      </c>
    </row>
    <row r="227" spans="1:11" ht="25.5" x14ac:dyDescent="0.2">
      <c r="A227" s="73" t="s">
        <v>1603</v>
      </c>
      <c r="B227" s="73" t="s">
        <v>1570</v>
      </c>
      <c r="C227" s="73" t="s">
        <v>1571</v>
      </c>
      <c r="D227" s="74" t="s">
        <v>149</v>
      </c>
      <c r="E227" s="73" t="s">
        <v>1597</v>
      </c>
      <c r="F227" s="74" t="s">
        <v>1604</v>
      </c>
      <c r="G227" s="74" t="s">
        <v>1605</v>
      </c>
      <c r="H227" s="77">
        <v>11</v>
      </c>
      <c r="I227" s="76">
        <v>121.63</v>
      </c>
      <c r="J227" s="76">
        <f t="shared" si="3"/>
        <v>1337.9299999999998</v>
      </c>
      <c r="K227" s="77" t="s">
        <v>155</v>
      </c>
    </row>
    <row r="228" spans="1:11" ht="25.5" x14ac:dyDescent="0.2">
      <c r="A228" s="73" t="s">
        <v>1606</v>
      </c>
      <c r="B228" s="73" t="s">
        <v>1570</v>
      </c>
      <c r="C228" s="73" t="s">
        <v>1571</v>
      </c>
      <c r="D228" s="74" t="s">
        <v>149</v>
      </c>
      <c r="E228" s="73" t="s">
        <v>1576</v>
      </c>
      <c r="F228" s="74" t="s">
        <v>1607</v>
      </c>
      <c r="G228" s="74" t="s">
        <v>1608</v>
      </c>
      <c r="H228" s="77">
        <v>11</v>
      </c>
      <c r="I228" s="76">
        <v>29.83</v>
      </c>
      <c r="J228" s="76">
        <f t="shared" si="3"/>
        <v>328.13</v>
      </c>
      <c r="K228" s="77" t="s">
        <v>155</v>
      </c>
    </row>
    <row r="229" spans="1:11" ht="38.25" x14ac:dyDescent="0.2">
      <c r="A229" s="73" t="s">
        <v>1609</v>
      </c>
      <c r="B229" s="73" t="s">
        <v>1570</v>
      </c>
      <c r="C229" s="73" t="s">
        <v>1571</v>
      </c>
      <c r="D229" s="74" t="s">
        <v>149</v>
      </c>
      <c r="E229" s="73" t="s">
        <v>1576</v>
      </c>
      <c r="F229" s="74" t="s">
        <v>1610</v>
      </c>
      <c r="G229" s="74" t="s">
        <v>1611</v>
      </c>
      <c r="H229" s="77">
        <v>2</v>
      </c>
      <c r="I229" s="76">
        <v>2721.5</v>
      </c>
      <c r="J229" s="76">
        <f t="shared" si="3"/>
        <v>5443</v>
      </c>
      <c r="K229" s="77" t="s">
        <v>155</v>
      </c>
    </row>
    <row r="230" spans="1:11" ht="25.5" x14ac:dyDescent="0.2">
      <c r="A230" s="73" t="s">
        <v>1612</v>
      </c>
      <c r="B230" s="73" t="s">
        <v>1570</v>
      </c>
      <c r="C230" s="73" t="s">
        <v>1571</v>
      </c>
      <c r="D230" s="74" t="s">
        <v>149</v>
      </c>
      <c r="E230" s="73" t="s">
        <v>1576</v>
      </c>
      <c r="F230" s="74" t="s">
        <v>1613</v>
      </c>
      <c r="G230" s="74" t="s">
        <v>1614</v>
      </c>
      <c r="H230" s="77">
        <v>2</v>
      </c>
      <c r="I230" s="76">
        <v>491.9</v>
      </c>
      <c r="J230" s="76">
        <f t="shared" si="3"/>
        <v>983.8</v>
      </c>
      <c r="K230" s="77" t="s">
        <v>155</v>
      </c>
    </row>
    <row r="231" spans="1:11" ht="25.5" x14ac:dyDescent="0.2">
      <c r="A231" s="73" t="s">
        <v>1615</v>
      </c>
      <c r="B231" s="73" t="s">
        <v>1570</v>
      </c>
      <c r="C231" s="73" t="s">
        <v>1571</v>
      </c>
      <c r="D231" s="74" t="s">
        <v>149</v>
      </c>
      <c r="E231" s="73" t="s">
        <v>1576</v>
      </c>
      <c r="F231" s="74" t="s">
        <v>1616</v>
      </c>
      <c r="G231" s="74" t="s">
        <v>1617</v>
      </c>
      <c r="H231" s="77">
        <v>2</v>
      </c>
      <c r="I231" s="76">
        <v>636</v>
      </c>
      <c r="J231" s="76">
        <f t="shared" si="3"/>
        <v>1272</v>
      </c>
      <c r="K231" s="77" t="s">
        <v>155</v>
      </c>
    </row>
    <row r="232" spans="1:11" ht="25.5" x14ac:dyDescent="0.2">
      <c r="A232" s="73" t="s">
        <v>1618</v>
      </c>
      <c r="B232" s="73" t="s">
        <v>1570</v>
      </c>
      <c r="C232" s="73" t="s">
        <v>1571</v>
      </c>
      <c r="D232" s="74" t="s">
        <v>149</v>
      </c>
      <c r="E232" s="73" t="s">
        <v>1450</v>
      </c>
      <c r="F232" s="74" t="s">
        <v>1619</v>
      </c>
      <c r="G232" s="74" t="s">
        <v>1620</v>
      </c>
      <c r="H232" s="77">
        <v>2</v>
      </c>
      <c r="I232" s="76">
        <v>1736.85</v>
      </c>
      <c r="J232" s="76">
        <f t="shared" si="3"/>
        <v>3473.7</v>
      </c>
      <c r="K232" s="77" t="s">
        <v>155</v>
      </c>
    </row>
    <row r="233" spans="1:11" ht="25.5" x14ac:dyDescent="0.2">
      <c r="A233" s="73" t="s">
        <v>1621</v>
      </c>
      <c r="B233" s="73" t="s">
        <v>1570</v>
      </c>
      <c r="C233" s="73" t="s">
        <v>1571</v>
      </c>
      <c r="D233" s="74" t="s">
        <v>149</v>
      </c>
      <c r="E233" s="73" t="s">
        <v>1622</v>
      </c>
      <c r="F233" s="74" t="s">
        <v>1623</v>
      </c>
      <c r="G233" s="74" t="s">
        <v>1624</v>
      </c>
      <c r="H233" s="77">
        <v>1</v>
      </c>
      <c r="I233" s="76">
        <v>852.89</v>
      </c>
      <c r="J233" s="76">
        <f t="shared" si="3"/>
        <v>852.89</v>
      </c>
      <c r="K233" s="77" t="s">
        <v>155</v>
      </c>
    </row>
    <row r="234" spans="1:11" ht="25.5" x14ac:dyDescent="0.2">
      <c r="A234" s="73" t="s">
        <v>1625</v>
      </c>
      <c r="B234" s="73" t="s">
        <v>1570</v>
      </c>
      <c r="C234" s="73" t="s">
        <v>1571</v>
      </c>
      <c r="D234" s="74" t="s">
        <v>149</v>
      </c>
      <c r="E234" s="73" t="s">
        <v>1622</v>
      </c>
      <c r="F234" s="74" t="s">
        <v>1626</v>
      </c>
      <c r="G234" s="74" t="s">
        <v>1627</v>
      </c>
      <c r="H234" s="77">
        <v>1</v>
      </c>
      <c r="I234" s="76">
        <v>3156.23</v>
      </c>
      <c r="J234" s="76">
        <f t="shared" si="3"/>
        <v>3156.23</v>
      </c>
      <c r="K234" s="77" t="s">
        <v>155</v>
      </c>
    </row>
    <row r="235" spans="1:11" ht="25.5" x14ac:dyDescent="0.2">
      <c r="A235" s="73" t="s">
        <v>1628</v>
      </c>
      <c r="B235" s="73" t="s">
        <v>1570</v>
      </c>
      <c r="C235" s="73" t="s">
        <v>1571</v>
      </c>
      <c r="D235" s="74" t="s">
        <v>362</v>
      </c>
      <c r="E235" s="73" t="s">
        <v>1622</v>
      </c>
      <c r="F235" s="74" t="s">
        <v>1629</v>
      </c>
      <c r="G235" s="74" t="s">
        <v>1630</v>
      </c>
      <c r="H235" s="77">
        <v>1</v>
      </c>
      <c r="I235" s="76">
        <v>754.19</v>
      </c>
      <c r="J235" s="76">
        <f t="shared" si="3"/>
        <v>754.19</v>
      </c>
      <c r="K235" s="77" t="s">
        <v>155</v>
      </c>
    </row>
    <row r="236" spans="1:11" ht="25.5" x14ac:dyDescent="0.2">
      <c r="A236" s="73" t="s">
        <v>1631</v>
      </c>
      <c r="B236" s="73" t="s">
        <v>1570</v>
      </c>
      <c r="C236" s="73" t="s">
        <v>1571</v>
      </c>
      <c r="D236" s="74" t="s">
        <v>149</v>
      </c>
      <c r="E236" s="73" t="s">
        <v>1622</v>
      </c>
      <c r="F236" s="74" t="s">
        <v>1632</v>
      </c>
      <c r="G236" s="74" t="s">
        <v>1633</v>
      </c>
      <c r="H236" s="77">
        <v>1</v>
      </c>
      <c r="I236" s="76">
        <v>1237.7</v>
      </c>
      <c r="J236" s="76">
        <f t="shared" si="3"/>
        <v>1237.7</v>
      </c>
      <c r="K236" s="77" t="s">
        <v>155</v>
      </c>
    </row>
    <row r="237" spans="1:11" ht="25.5" x14ac:dyDescent="0.2">
      <c r="A237" s="73" t="s">
        <v>1634</v>
      </c>
      <c r="B237" s="73" t="s">
        <v>1392</v>
      </c>
      <c r="C237" s="73" t="s">
        <v>1393</v>
      </c>
      <c r="D237" s="74" t="s">
        <v>149</v>
      </c>
      <c r="E237" s="73" t="s">
        <v>1635</v>
      </c>
      <c r="F237" s="74" t="s">
        <v>1636</v>
      </c>
      <c r="G237" s="74" t="s">
        <v>1637</v>
      </c>
      <c r="H237" s="77">
        <v>1</v>
      </c>
      <c r="I237" s="76">
        <v>2332.6</v>
      </c>
      <c r="J237" s="76">
        <f t="shared" si="3"/>
        <v>2332.6</v>
      </c>
      <c r="K237" s="77" t="s">
        <v>155</v>
      </c>
    </row>
    <row r="238" spans="1:11" ht="25.5" x14ac:dyDescent="0.2">
      <c r="A238" s="73" t="s">
        <v>1638</v>
      </c>
      <c r="B238" s="73" t="s">
        <v>1392</v>
      </c>
      <c r="C238" s="73" t="s">
        <v>1393</v>
      </c>
      <c r="D238" s="74" t="s">
        <v>149</v>
      </c>
      <c r="E238" s="73" t="s">
        <v>1639</v>
      </c>
      <c r="F238" s="74" t="s">
        <v>1640</v>
      </c>
      <c r="G238" s="74" t="s">
        <v>1641</v>
      </c>
      <c r="H238" s="77">
        <v>1</v>
      </c>
      <c r="I238" s="76">
        <v>287.61</v>
      </c>
      <c r="J238" s="76">
        <f t="shared" si="3"/>
        <v>287.61</v>
      </c>
      <c r="K238" s="77" t="s">
        <v>155</v>
      </c>
    </row>
    <row r="239" spans="1:11" ht="25.5" x14ac:dyDescent="0.2">
      <c r="A239" s="73" t="s">
        <v>1642</v>
      </c>
      <c r="B239" s="73" t="s">
        <v>1392</v>
      </c>
      <c r="C239" s="73" t="s">
        <v>1393</v>
      </c>
      <c r="D239" s="74" t="s">
        <v>149</v>
      </c>
      <c r="E239" s="73" t="s">
        <v>1635</v>
      </c>
      <c r="F239" s="74" t="s">
        <v>1643</v>
      </c>
      <c r="G239" s="74" t="s">
        <v>1644</v>
      </c>
      <c r="H239" s="77">
        <v>1</v>
      </c>
      <c r="I239" s="76">
        <v>370.71</v>
      </c>
      <c r="J239" s="76">
        <f t="shared" si="3"/>
        <v>370.71</v>
      </c>
      <c r="K239" s="77" t="s">
        <v>155</v>
      </c>
    </row>
    <row r="240" spans="1:11" ht="25.5" x14ac:dyDescent="0.2">
      <c r="A240" s="73" t="s">
        <v>1645</v>
      </c>
      <c r="B240" s="73" t="s">
        <v>1392</v>
      </c>
      <c r="C240" s="73" t="s">
        <v>1393</v>
      </c>
      <c r="D240" s="74" t="s">
        <v>149</v>
      </c>
      <c r="E240" s="73" t="s">
        <v>1359</v>
      </c>
      <c r="F240" s="74" t="s">
        <v>1646</v>
      </c>
      <c r="G240" s="74" t="s">
        <v>1647</v>
      </c>
      <c r="H240" s="77">
        <v>1</v>
      </c>
      <c r="I240" s="76">
        <v>89.69</v>
      </c>
      <c r="J240" s="76">
        <f t="shared" si="3"/>
        <v>89.69</v>
      </c>
      <c r="K240" s="77" t="s">
        <v>155</v>
      </c>
    </row>
    <row r="241" spans="1:11" ht="25.5" x14ac:dyDescent="0.2">
      <c r="A241" s="73" t="s">
        <v>1648</v>
      </c>
      <c r="B241" s="73" t="s">
        <v>1392</v>
      </c>
      <c r="C241" s="73" t="s">
        <v>1393</v>
      </c>
      <c r="D241" s="74" t="s">
        <v>149</v>
      </c>
      <c r="E241" s="73" t="s">
        <v>1649</v>
      </c>
      <c r="F241" s="74" t="s">
        <v>1650</v>
      </c>
      <c r="G241" s="74" t="s">
        <v>1651</v>
      </c>
      <c r="H241" s="77">
        <v>9</v>
      </c>
      <c r="I241" s="76">
        <v>97.83</v>
      </c>
      <c r="J241" s="76">
        <f t="shared" si="3"/>
        <v>880.47</v>
      </c>
      <c r="K241" s="77" t="s">
        <v>155</v>
      </c>
    </row>
    <row r="242" spans="1:11" ht="25.5" x14ac:dyDescent="0.2">
      <c r="A242" s="73" t="s">
        <v>1652</v>
      </c>
      <c r="B242" s="73" t="s">
        <v>1653</v>
      </c>
      <c r="C242" s="73" t="s">
        <v>1654</v>
      </c>
      <c r="D242" s="74" t="s">
        <v>149</v>
      </c>
      <c r="E242" s="73" t="s">
        <v>1655</v>
      </c>
      <c r="F242" s="74" t="s">
        <v>1656</v>
      </c>
      <c r="G242" s="74" t="s">
        <v>1657</v>
      </c>
      <c r="H242" s="77">
        <v>6</v>
      </c>
      <c r="I242" s="76">
        <v>27.43</v>
      </c>
      <c r="J242" s="76">
        <f t="shared" si="3"/>
        <v>164.57999999999998</v>
      </c>
      <c r="K242" s="77" t="s">
        <v>155</v>
      </c>
    </row>
    <row r="243" spans="1:11" ht="25.5" x14ac:dyDescent="0.2">
      <c r="A243" s="73" t="s">
        <v>1658</v>
      </c>
      <c r="B243" s="73" t="s">
        <v>1653</v>
      </c>
      <c r="C243" s="73" t="s">
        <v>1654</v>
      </c>
      <c r="D243" s="74" t="s">
        <v>149</v>
      </c>
      <c r="E243" s="73" t="s">
        <v>1655</v>
      </c>
      <c r="F243" s="74" t="s">
        <v>1659</v>
      </c>
      <c r="G243" s="74" t="s">
        <v>1660</v>
      </c>
      <c r="H243" s="77">
        <v>2</v>
      </c>
      <c r="I243" s="76">
        <v>323</v>
      </c>
      <c r="J243" s="76">
        <f t="shared" si="3"/>
        <v>646</v>
      </c>
      <c r="K243" s="77" t="s">
        <v>155</v>
      </c>
    </row>
    <row r="244" spans="1:11" ht="25.5" x14ac:dyDescent="0.2">
      <c r="A244" s="73" t="s">
        <v>1661</v>
      </c>
      <c r="B244" s="73" t="s">
        <v>1653</v>
      </c>
      <c r="C244" s="73" t="s">
        <v>1654</v>
      </c>
      <c r="D244" s="74" t="s">
        <v>149</v>
      </c>
      <c r="E244" s="73" t="s">
        <v>1655</v>
      </c>
      <c r="F244" s="74" t="s">
        <v>1662</v>
      </c>
      <c r="G244" s="74" t="s">
        <v>1663</v>
      </c>
      <c r="H244" s="77">
        <v>1</v>
      </c>
      <c r="I244" s="76">
        <v>145.06</v>
      </c>
      <c r="J244" s="76">
        <f t="shared" si="3"/>
        <v>145.06</v>
      </c>
      <c r="K244" s="77" t="s">
        <v>155</v>
      </c>
    </row>
    <row r="245" spans="1:11" ht="25.5" x14ac:dyDescent="0.2">
      <c r="A245" s="73" t="s">
        <v>1664</v>
      </c>
      <c r="B245" s="73" t="s">
        <v>1653</v>
      </c>
      <c r="C245" s="73" t="s">
        <v>1654</v>
      </c>
      <c r="D245" s="74" t="s">
        <v>149</v>
      </c>
      <c r="E245" s="73" t="s">
        <v>1655</v>
      </c>
      <c r="F245" s="74" t="s">
        <v>1665</v>
      </c>
      <c r="G245" s="74" t="s">
        <v>1666</v>
      </c>
      <c r="H245" s="77">
        <v>2</v>
      </c>
      <c r="I245" s="76">
        <v>421.63</v>
      </c>
      <c r="J245" s="76">
        <f t="shared" si="3"/>
        <v>843.26</v>
      </c>
      <c r="K245" s="77" t="s">
        <v>155</v>
      </c>
    </row>
    <row r="246" spans="1:11" ht="25.5" x14ac:dyDescent="0.2">
      <c r="A246" s="73" t="s">
        <v>1667</v>
      </c>
      <c r="B246" s="73" t="s">
        <v>1653</v>
      </c>
      <c r="C246" s="73" t="s">
        <v>1654</v>
      </c>
      <c r="D246" s="74" t="s">
        <v>149</v>
      </c>
      <c r="E246" s="73" t="s">
        <v>1655</v>
      </c>
      <c r="F246" s="74" t="s">
        <v>1668</v>
      </c>
      <c r="G246" s="74" t="s">
        <v>1669</v>
      </c>
      <c r="H246" s="77">
        <v>2</v>
      </c>
      <c r="I246" s="76">
        <v>339.38</v>
      </c>
      <c r="J246" s="76">
        <f t="shared" si="3"/>
        <v>678.76</v>
      </c>
      <c r="K246" s="77" t="s">
        <v>155</v>
      </c>
    </row>
    <row r="247" spans="1:11" ht="25.5" x14ac:dyDescent="0.2">
      <c r="A247" s="73" t="s">
        <v>1670</v>
      </c>
      <c r="B247" s="73" t="s">
        <v>1653</v>
      </c>
      <c r="C247" s="73" t="s">
        <v>1654</v>
      </c>
      <c r="D247" s="74" t="s">
        <v>149</v>
      </c>
      <c r="E247" s="73" t="s">
        <v>1671</v>
      </c>
      <c r="F247" s="74" t="s">
        <v>1672</v>
      </c>
      <c r="G247" s="74" t="s">
        <v>1673</v>
      </c>
      <c r="H247" s="77">
        <v>1</v>
      </c>
      <c r="I247" s="76">
        <v>97.14</v>
      </c>
      <c r="J247" s="76">
        <f t="shared" si="3"/>
        <v>97.14</v>
      </c>
      <c r="K247" s="77" t="s">
        <v>155</v>
      </c>
    </row>
    <row r="248" spans="1:11" ht="25.5" x14ac:dyDescent="0.2">
      <c r="A248" s="73" t="s">
        <v>1674</v>
      </c>
      <c r="B248" s="73" t="s">
        <v>1392</v>
      </c>
      <c r="C248" s="73" t="s">
        <v>1393</v>
      </c>
      <c r="D248" s="74" t="s">
        <v>149</v>
      </c>
      <c r="E248" s="73" t="s">
        <v>1655</v>
      </c>
      <c r="F248" s="74" t="s">
        <v>1675</v>
      </c>
      <c r="G248" s="74" t="s">
        <v>1676</v>
      </c>
      <c r="H248" s="77">
        <v>2</v>
      </c>
      <c r="I248" s="76">
        <v>64.8</v>
      </c>
      <c r="J248" s="76">
        <f t="shared" si="3"/>
        <v>129.6</v>
      </c>
      <c r="K248" s="77" t="s">
        <v>155</v>
      </c>
    </row>
    <row r="249" spans="1:11" ht="25.5" x14ac:dyDescent="0.2">
      <c r="A249" s="73" t="s">
        <v>1677</v>
      </c>
      <c r="B249" s="73" t="s">
        <v>1392</v>
      </c>
      <c r="C249" s="73" t="s">
        <v>1393</v>
      </c>
      <c r="D249" s="74" t="s">
        <v>149</v>
      </c>
      <c r="E249" s="73" t="s">
        <v>1655</v>
      </c>
      <c r="F249" s="74" t="s">
        <v>1678</v>
      </c>
      <c r="G249" s="74" t="s">
        <v>1679</v>
      </c>
      <c r="H249" s="77">
        <v>1</v>
      </c>
      <c r="I249" s="76">
        <v>193.68</v>
      </c>
      <c r="J249" s="76">
        <f t="shared" si="3"/>
        <v>193.68</v>
      </c>
      <c r="K249" s="77" t="s">
        <v>155</v>
      </c>
    </row>
    <row r="250" spans="1:11" ht="25.5" x14ac:dyDescent="0.2">
      <c r="A250" s="73" t="s">
        <v>1680</v>
      </c>
      <c r="B250" s="73" t="s">
        <v>1392</v>
      </c>
      <c r="C250" s="73" t="s">
        <v>1393</v>
      </c>
      <c r="D250" s="74" t="s">
        <v>149</v>
      </c>
      <c r="E250" s="73" t="s">
        <v>1655</v>
      </c>
      <c r="F250" s="74" t="s">
        <v>1681</v>
      </c>
      <c r="G250" s="74" t="s">
        <v>1682</v>
      </c>
      <c r="H250" s="77">
        <v>1</v>
      </c>
      <c r="I250" s="76">
        <v>54.64</v>
      </c>
      <c r="J250" s="76">
        <f t="shared" si="3"/>
        <v>54.64</v>
      </c>
      <c r="K250" s="77" t="s">
        <v>155</v>
      </c>
    </row>
    <row r="251" spans="1:11" ht="25.5" x14ac:dyDescent="0.2">
      <c r="A251" s="73" t="s">
        <v>1683</v>
      </c>
      <c r="B251" s="73" t="s">
        <v>1392</v>
      </c>
      <c r="C251" s="73" t="s">
        <v>1393</v>
      </c>
      <c r="D251" s="74" t="s">
        <v>149</v>
      </c>
      <c r="E251" s="73" t="s">
        <v>1655</v>
      </c>
      <c r="F251" s="74" t="s">
        <v>1684</v>
      </c>
      <c r="G251" s="74" t="s">
        <v>1685</v>
      </c>
      <c r="H251" s="77">
        <v>2</v>
      </c>
      <c r="I251" s="76">
        <v>48.45</v>
      </c>
      <c r="J251" s="76">
        <f t="shared" si="3"/>
        <v>96.9</v>
      </c>
      <c r="K251" s="77" t="s">
        <v>155</v>
      </c>
    </row>
    <row r="252" spans="1:11" ht="25.5" x14ac:dyDescent="0.2">
      <c r="A252" s="73" t="s">
        <v>1686</v>
      </c>
      <c r="B252" s="73" t="s">
        <v>1392</v>
      </c>
      <c r="C252" s="73" t="s">
        <v>1393</v>
      </c>
      <c r="D252" s="74" t="s">
        <v>149</v>
      </c>
      <c r="E252" s="73" t="s">
        <v>1655</v>
      </c>
      <c r="F252" s="74" t="s">
        <v>1687</v>
      </c>
      <c r="G252" s="74" t="s">
        <v>1688</v>
      </c>
      <c r="H252" s="77">
        <v>300</v>
      </c>
      <c r="I252" s="76">
        <v>3.93</v>
      </c>
      <c r="J252" s="76">
        <f t="shared" si="3"/>
        <v>1179</v>
      </c>
      <c r="K252" s="77" t="s">
        <v>155</v>
      </c>
    </row>
    <row r="253" spans="1:11" ht="25.5" x14ac:dyDescent="0.2">
      <c r="A253" s="73" t="s">
        <v>1689</v>
      </c>
      <c r="B253" s="73" t="s">
        <v>1392</v>
      </c>
      <c r="C253" s="73" t="s">
        <v>1393</v>
      </c>
      <c r="D253" s="74" t="s">
        <v>149</v>
      </c>
      <c r="E253" s="73" t="s">
        <v>1655</v>
      </c>
      <c r="F253" s="74" t="s">
        <v>1690</v>
      </c>
      <c r="G253" s="74" t="s">
        <v>1691</v>
      </c>
      <c r="H253" s="77">
        <v>200</v>
      </c>
      <c r="I253" s="76">
        <v>4.24</v>
      </c>
      <c r="J253" s="76">
        <f t="shared" si="3"/>
        <v>848</v>
      </c>
      <c r="K253" s="77" t="s">
        <v>155</v>
      </c>
    </row>
    <row r="254" spans="1:11" ht="25.5" x14ac:dyDescent="0.2">
      <c r="A254" s="73" t="s">
        <v>1692</v>
      </c>
      <c r="B254" s="73" t="s">
        <v>1653</v>
      </c>
      <c r="C254" s="73" t="s">
        <v>1654</v>
      </c>
      <c r="D254" s="74" t="s">
        <v>149</v>
      </c>
      <c r="E254" s="73" t="s">
        <v>1655</v>
      </c>
      <c r="F254" s="74" t="s">
        <v>1693</v>
      </c>
      <c r="G254" s="74" t="s">
        <v>1694</v>
      </c>
      <c r="H254" s="77">
        <v>2</v>
      </c>
      <c r="I254" s="76">
        <v>77.349999999999994</v>
      </c>
      <c r="J254" s="76">
        <f t="shared" si="3"/>
        <v>154.69999999999999</v>
      </c>
      <c r="K254" s="77" t="s">
        <v>155</v>
      </c>
    </row>
    <row r="255" spans="1:11" ht="25.5" x14ac:dyDescent="0.2">
      <c r="A255" s="73" t="s">
        <v>1695</v>
      </c>
      <c r="B255" s="73" t="s">
        <v>1392</v>
      </c>
      <c r="C255" s="73" t="s">
        <v>1393</v>
      </c>
      <c r="D255" s="74" t="s">
        <v>149</v>
      </c>
      <c r="E255" s="73" t="s">
        <v>1696</v>
      </c>
      <c r="F255" s="74" t="s">
        <v>1697</v>
      </c>
      <c r="G255" s="74" t="s">
        <v>1698</v>
      </c>
      <c r="H255" s="77">
        <v>1</v>
      </c>
      <c r="I255" s="76">
        <v>41.13</v>
      </c>
      <c r="J255" s="76">
        <f t="shared" si="3"/>
        <v>41.13</v>
      </c>
      <c r="K255" s="77" t="s">
        <v>155</v>
      </c>
    </row>
    <row r="256" spans="1:11" ht="25.5" x14ac:dyDescent="0.2">
      <c r="A256" s="73" t="s">
        <v>1699</v>
      </c>
      <c r="B256" s="73" t="s">
        <v>1392</v>
      </c>
      <c r="C256" s="73" t="s">
        <v>1393</v>
      </c>
      <c r="D256" s="74" t="s">
        <v>149</v>
      </c>
      <c r="E256" s="73" t="s">
        <v>1696</v>
      </c>
      <c r="F256" s="74" t="s">
        <v>1700</v>
      </c>
      <c r="G256" s="74" t="s">
        <v>1701</v>
      </c>
      <c r="H256" s="77">
        <v>1</v>
      </c>
      <c r="I256" s="76">
        <v>72.84</v>
      </c>
      <c r="J256" s="76">
        <f t="shared" si="3"/>
        <v>72.84</v>
      </c>
      <c r="K256" s="77" t="s">
        <v>155</v>
      </c>
    </row>
    <row r="257" spans="1:11" ht="25.5" x14ac:dyDescent="0.2">
      <c r="A257" s="73" t="s">
        <v>1702</v>
      </c>
      <c r="B257" s="73" t="s">
        <v>1703</v>
      </c>
      <c r="C257" s="73" t="s">
        <v>940</v>
      </c>
      <c r="D257" s="74" t="s">
        <v>149</v>
      </c>
      <c r="E257" s="73" t="s">
        <v>1704</v>
      </c>
      <c r="F257" s="74" t="s">
        <v>1705</v>
      </c>
      <c r="G257" s="74" t="s">
        <v>1706</v>
      </c>
      <c r="H257" s="77">
        <v>1</v>
      </c>
      <c r="I257" s="76">
        <v>535.35</v>
      </c>
      <c r="J257" s="76">
        <f t="shared" si="3"/>
        <v>535.35</v>
      </c>
      <c r="K257" s="77" t="s">
        <v>155</v>
      </c>
    </row>
    <row r="258" spans="1:11" ht="25.5" x14ac:dyDescent="0.2">
      <c r="A258" s="73" t="s">
        <v>1707</v>
      </c>
      <c r="B258" s="73" t="s">
        <v>1703</v>
      </c>
      <c r="C258" s="73" t="s">
        <v>940</v>
      </c>
      <c r="D258" s="74" t="s">
        <v>149</v>
      </c>
      <c r="E258" s="73" t="s">
        <v>1704</v>
      </c>
      <c r="F258" s="74" t="s">
        <v>1708</v>
      </c>
      <c r="G258" s="74" t="s">
        <v>1709</v>
      </c>
      <c r="H258" s="77">
        <v>1</v>
      </c>
      <c r="I258" s="76">
        <v>369.13</v>
      </c>
      <c r="J258" s="76">
        <f t="shared" si="3"/>
        <v>369.13</v>
      </c>
      <c r="K258" s="77" t="s">
        <v>155</v>
      </c>
    </row>
    <row r="259" spans="1:11" ht="25.5" x14ac:dyDescent="0.2">
      <c r="A259" s="73" t="s">
        <v>1710</v>
      </c>
      <c r="B259" s="73" t="s">
        <v>1703</v>
      </c>
      <c r="C259" s="73" t="s">
        <v>940</v>
      </c>
      <c r="D259" s="74" t="s">
        <v>149</v>
      </c>
      <c r="E259" s="73" t="s">
        <v>1711</v>
      </c>
      <c r="F259" s="74" t="s">
        <v>1712</v>
      </c>
      <c r="G259" s="74" t="s">
        <v>1713</v>
      </c>
      <c r="H259" s="77">
        <v>1</v>
      </c>
      <c r="I259" s="76">
        <v>640.9</v>
      </c>
      <c r="J259" s="76">
        <f t="shared" ref="J259:J321" si="4">H259*I259</f>
        <v>640.9</v>
      </c>
      <c r="K259" s="77" t="s">
        <v>155</v>
      </c>
    </row>
    <row r="260" spans="1:11" ht="25.5" x14ac:dyDescent="0.2">
      <c r="A260" s="73" t="s">
        <v>1714</v>
      </c>
      <c r="B260" s="73" t="s">
        <v>1703</v>
      </c>
      <c r="C260" s="73" t="s">
        <v>940</v>
      </c>
      <c r="D260" s="74" t="s">
        <v>149</v>
      </c>
      <c r="E260" s="73" t="s">
        <v>1704</v>
      </c>
      <c r="F260" s="74" t="s">
        <v>1715</v>
      </c>
      <c r="G260" s="74" t="s">
        <v>1716</v>
      </c>
      <c r="H260" s="77">
        <v>1</v>
      </c>
      <c r="I260" s="76">
        <v>180.15</v>
      </c>
      <c r="J260" s="76">
        <f t="shared" si="4"/>
        <v>180.15</v>
      </c>
      <c r="K260" s="77" t="s">
        <v>155</v>
      </c>
    </row>
    <row r="261" spans="1:11" ht="25.5" x14ac:dyDescent="0.2">
      <c r="A261" s="73" t="s">
        <v>1717</v>
      </c>
      <c r="B261" s="73" t="s">
        <v>1703</v>
      </c>
      <c r="C261" s="73" t="s">
        <v>940</v>
      </c>
      <c r="D261" s="74" t="s">
        <v>149</v>
      </c>
      <c r="E261" s="73" t="s">
        <v>1704</v>
      </c>
      <c r="F261" s="74" t="s">
        <v>1718</v>
      </c>
      <c r="G261" s="74" t="s">
        <v>1719</v>
      </c>
      <c r="H261" s="77">
        <v>1</v>
      </c>
      <c r="I261" s="76">
        <v>294.48</v>
      </c>
      <c r="J261" s="76">
        <f t="shared" si="4"/>
        <v>294.48</v>
      </c>
      <c r="K261" s="77" t="s">
        <v>155</v>
      </c>
    </row>
    <row r="262" spans="1:11" ht="25.5" x14ac:dyDescent="0.2">
      <c r="A262" s="73" t="s">
        <v>1720</v>
      </c>
      <c r="B262" s="73" t="s">
        <v>1703</v>
      </c>
      <c r="C262" s="73" t="s">
        <v>940</v>
      </c>
      <c r="D262" s="74" t="s">
        <v>149</v>
      </c>
      <c r="E262" s="73" t="s">
        <v>1704</v>
      </c>
      <c r="F262" s="74" t="s">
        <v>1721</v>
      </c>
      <c r="G262" s="74" t="s">
        <v>1722</v>
      </c>
      <c r="H262" s="77">
        <v>1</v>
      </c>
      <c r="I262" s="76">
        <v>163.13</v>
      </c>
      <c r="J262" s="76">
        <f t="shared" si="4"/>
        <v>163.13</v>
      </c>
      <c r="K262" s="77" t="s">
        <v>155</v>
      </c>
    </row>
    <row r="263" spans="1:11" ht="25.5" x14ac:dyDescent="0.2">
      <c r="A263" s="73" t="s">
        <v>1723</v>
      </c>
      <c r="B263" s="73" t="s">
        <v>1703</v>
      </c>
      <c r="C263" s="73" t="s">
        <v>940</v>
      </c>
      <c r="D263" s="74" t="s">
        <v>149</v>
      </c>
      <c r="E263" s="73" t="s">
        <v>1704</v>
      </c>
      <c r="F263" s="74" t="s">
        <v>1724</v>
      </c>
      <c r="G263" s="74" t="s">
        <v>1725</v>
      </c>
      <c r="H263" s="77">
        <v>1</v>
      </c>
      <c r="I263" s="76">
        <v>312.39999999999998</v>
      </c>
      <c r="J263" s="76">
        <f t="shared" si="4"/>
        <v>312.39999999999998</v>
      </c>
      <c r="K263" s="77" t="s">
        <v>155</v>
      </c>
    </row>
    <row r="264" spans="1:11" ht="25.5" x14ac:dyDescent="0.2">
      <c r="A264" s="73" t="s">
        <v>1726</v>
      </c>
      <c r="B264" s="73" t="s">
        <v>1703</v>
      </c>
      <c r="C264" s="73" t="s">
        <v>940</v>
      </c>
      <c r="D264" s="74" t="s">
        <v>149</v>
      </c>
      <c r="E264" s="73" t="s">
        <v>1704</v>
      </c>
      <c r="F264" s="74" t="s">
        <v>1727</v>
      </c>
      <c r="G264" s="74" t="s">
        <v>1728</v>
      </c>
      <c r="H264" s="77">
        <v>1</v>
      </c>
      <c r="I264" s="76">
        <v>942.85</v>
      </c>
      <c r="J264" s="76">
        <f t="shared" si="4"/>
        <v>942.85</v>
      </c>
      <c r="K264" s="77" t="s">
        <v>155</v>
      </c>
    </row>
    <row r="265" spans="1:11" ht="25.5" x14ac:dyDescent="0.2">
      <c r="A265" s="73" t="s">
        <v>1729</v>
      </c>
      <c r="B265" s="73" t="s">
        <v>1703</v>
      </c>
      <c r="C265" s="73" t="s">
        <v>940</v>
      </c>
      <c r="D265" s="74" t="s">
        <v>149</v>
      </c>
      <c r="E265" s="73" t="s">
        <v>1704</v>
      </c>
      <c r="F265" s="74" t="s">
        <v>1727</v>
      </c>
      <c r="G265" s="74" t="s">
        <v>1730</v>
      </c>
      <c r="H265" s="77">
        <v>4</v>
      </c>
      <c r="I265" s="76">
        <v>535.08000000000004</v>
      </c>
      <c r="J265" s="76">
        <f t="shared" si="4"/>
        <v>2140.3200000000002</v>
      </c>
      <c r="K265" s="77" t="s">
        <v>155</v>
      </c>
    </row>
    <row r="266" spans="1:11" ht="25.5" x14ac:dyDescent="0.2">
      <c r="A266" s="73" t="s">
        <v>1731</v>
      </c>
      <c r="B266" s="73" t="s">
        <v>1703</v>
      </c>
      <c r="C266" s="73" t="s">
        <v>940</v>
      </c>
      <c r="D266" s="74" t="s">
        <v>149</v>
      </c>
      <c r="E266" s="73" t="s">
        <v>1704</v>
      </c>
      <c r="F266" s="74" t="s">
        <v>1732</v>
      </c>
      <c r="G266" s="74" t="s">
        <v>1733</v>
      </c>
      <c r="H266" s="77">
        <v>2</v>
      </c>
      <c r="I266" s="76">
        <v>80</v>
      </c>
      <c r="J266" s="76">
        <f t="shared" si="4"/>
        <v>160</v>
      </c>
      <c r="K266" s="77" t="s">
        <v>155</v>
      </c>
    </row>
    <row r="267" spans="1:11" ht="25.5" x14ac:dyDescent="0.2">
      <c r="A267" s="73" t="s">
        <v>1734</v>
      </c>
      <c r="B267" s="73" t="s">
        <v>1703</v>
      </c>
      <c r="C267" s="73" t="s">
        <v>940</v>
      </c>
      <c r="D267" s="74" t="s">
        <v>149</v>
      </c>
      <c r="E267" s="73" t="s">
        <v>1711</v>
      </c>
      <c r="F267" s="74" t="s">
        <v>1735</v>
      </c>
      <c r="G267" s="74" t="s">
        <v>1736</v>
      </c>
      <c r="H267" s="77">
        <v>1</v>
      </c>
      <c r="I267" s="76">
        <v>29.59</v>
      </c>
      <c r="J267" s="76">
        <f t="shared" si="4"/>
        <v>29.59</v>
      </c>
      <c r="K267" s="77" t="s">
        <v>155</v>
      </c>
    </row>
    <row r="268" spans="1:11" ht="25.5" x14ac:dyDescent="0.2">
      <c r="A268" s="73" t="s">
        <v>1737</v>
      </c>
      <c r="B268" s="73" t="s">
        <v>1703</v>
      </c>
      <c r="C268" s="73" t="s">
        <v>940</v>
      </c>
      <c r="D268" s="74" t="s">
        <v>149</v>
      </c>
      <c r="E268" s="73" t="s">
        <v>1711</v>
      </c>
      <c r="F268" s="74" t="s">
        <v>1738</v>
      </c>
      <c r="G268" s="74" t="s">
        <v>1739</v>
      </c>
      <c r="H268" s="77">
        <v>1</v>
      </c>
      <c r="I268" s="76">
        <v>301.19</v>
      </c>
      <c r="J268" s="76">
        <f t="shared" si="4"/>
        <v>301.19</v>
      </c>
      <c r="K268" s="77" t="s">
        <v>155</v>
      </c>
    </row>
    <row r="269" spans="1:11" ht="25.5" x14ac:dyDescent="0.2">
      <c r="A269" s="73" t="s">
        <v>1740</v>
      </c>
      <c r="B269" s="73" t="s">
        <v>1703</v>
      </c>
      <c r="C269" s="73" t="s">
        <v>940</v>
      </c>
      <c r="D269" s="74" t="s">
        <v>149</v>
      </c>
      <c r="E269" s="73" t="s">
        <v>1741</v>
      </c>
      <c r="F269" s="74" t="s">
        <v>1742</v>
      </c>
      <c r="G269" s="74" t="s">
        <v>1743</v>
      </c>
      <c r="H269" s="77">
        <v>1</v>
      </c>
      <c r="I269" s="76">
        <v>3885.75</v>
      </c>
      <c r="J269" s="76">
        <f t="shared" si="4"/>
        <v>3885.75</v>
      </c>
      <c r="K269" s="77" t="s">
        <v>155</v>
      </c>
    </row>
    <row r="270" spans="1:11" ht="25.5" x14ac:dyDescent="0.2">
      <c r="A270" s="73" t="s">
        <v>1744</v>
      </c>
      <c r="B270" s="73" t="s">
        <v>1703</v>
      </c>
      <c r="C270" s="73" t="s">
        <v>940</v>
      </c>
      <c r="D270" s="74" t="s">
        <v>149</v>
      </c>
      <c r="E270" s="73" t="s">
        <v>1741</v>
      </c>
      <c r="F270" s="74" t="s">
        <v>1745</v>
      </c>
      <c r="G270" s="74" t="s">
        <v>1746</v>
      </c>
      <c r="H270" s="77">
        <v>1</v>
      </c>
      <c r="I270" s="76">
        <v>100.88</v>
      </c>
      <c r="J270" s="76">
        <f t="shared" si="4"/>
        <v>100.88</v>
      </c>
      <c r="K270" s="77" t="s">
        <v>155</v>
      </c>
    </row>
    <row r="271" spans="1:11" ht="25.5" x14ac:dyDescent="0.2">
      <c r="A271" s="73" t="s">
        <v>1747</v>
      </c>
      <c r="B271" s="73" t="s">
        <v>1703</v>
      </c>
      <c r="C271" s="73" t="s">
        <v>940</v>
      </c>
      <c r="D271" s="74" t="s">
        <v>149</v>
      </c>
      <c r="E271" s="73" t="s">
        <v>1748</v>
      </c>
      <c r="F271" s="74" t="s">
        <v>1749</v>
      </c>
      <c r="G271" s="74" t="s">
        <v>1750</v>
      </c>
      <c r="H271" s="77">
        <v>2</v>
      </c>
      <c r="I271" s="76">
        <v>254.01</v>
      </c>
      <c r="J271" s="76">
        <f t="shared" si="4"/>
        <v>508.02</v>
      </c>
      <c r="K271" s="77" t="s">
        <v>155</v>
      </c>
    </row>
    <row r="272" spans="1:11" ht="25.5" x14ac:dyDescent="0.2">
      <c r="A272" s="73" t="s">
        <v>1751</v>
      </c>
      <c r="B272" s="73" t="s">
        <v>1703</v>
      </c>
      <c r="C272" s="73" t="s">
        <v>940</v>
      </c>
      <c r="D272" s="74" t="s">
        <v>149</v>
      </c>
      <c r="E272" s="73" t="s">
        <v>1748</v>
      </c>
      <c r="F272" s="74" t="s">
        <v>1752</v>
      </c>
      <c r="G272" s="74" t="s">
        <v>1753</v>
      </c>
      <c r="H272" s="77">
        <v>2</v>
      </c>
      <c r="I272" s="76">
        <v>194.25</v>
      </c>
      <c r="J272" s="76">
        <f t="shared" si="4"/>
        <v>388.5</v>
      </c>
      <c r="K272" s="77" t="s">
        <v>155</v>
      </c>
    </row>
    <row r="273" spans="1:11" ht="25.5" x14ac:dyDescent="0.2">
      <c r="A273" s="73" t="s">
        <v>1754</v>
      </c>
      <c r="B273" s="73" t="s">
        <v>1703</v>
      </c>
      <c r="C273" s="73" t="s">
        <v>940</v>
      </c>
      <c r="D273" s="74" t="s">
        <v>149</v>
      </c>
      <c r="E273" s="73" t="s">
        <v>1704</v>
      </c>
      <c r="F273" s="74" t="s">
        <v>1755</v>
      </c>
      <c r="G273" s="74" t="s">
        <v>1756</v>
      </c>
      <c r="H273" s="77">
        <v>1</v>
      </c>
      <c r="I273" s="76">
        <v>462.43</v>
      </c>
      <c r="J273" s="76">
        <f t="shared" si="4"/>
        <v>462.43</v>
      </c>
      <c r="K273" s="77" t="s">
        <v>155</v>
      </c>
    </row>
    <row r="274" spans="1:11" ht="25.5" x14ac:dyDescent="0.2">
      <c r="A274" s="73" t="s">
        <v>1757</v>
      </c>
      <c r="B274" s="73" t="s">
        <v>1703</v>
      </c>
      <c r="C274" s="73" t="s">
        <v>940</v>
      </c>
      <c r="D274" s="74" t="s">
        <v>149</v>
      </c>
      <c r="E274" s="73" t="s">
        <v>1704</v>
      </c>
      <c r="F274" s="74" t="s">
        <v>1758</v>
      </c>
      <c r="G274" s="74" t="s">
        <v>1759</v>
      </c>
      <c r="H274" s="77">
        <v>4</v>
      </c>
      <c r="I274" s="76">
        <v>170.28</v>
      </c>
      <c r="J274" s="76">
        <f t="shared" si="4"/>
        <v>681.12</v>
      </c>
      <c r="K274" s="77" t="s">
        <v>155</v>
      </c>
    </row>
    <row r="275" spans="1:11" ht="25.5" x14ac:dyDescent="0.2">
      <c r="A275" s="73" t="s">
        <v>1760</v>
      </c>
      <c r="B275" s="73" t="s">
        <v>1703</v>
      </c>
      <c r="C275" s="73" t="s">
        <v>940</v>
      </c>
      <c r="D275" s="74" t="s">
        <v>149</v>
      </c>
      <c r="E275" s="73" t="s">
        <v>1761</v>
      </c>
      <c r="F275" s="74" t="s">
        <v>1762</v>
      </c>
      <c r="G275" s="74" t="s">
        <v>1763</v>
      </c>
      <c r="H275" s="77">
        <v>1</v>
      </c>
      <c r="I275" s="76">
        <v>468.15</v>
      </c>
      <c r="J275" s="76">
        <f t="shared" si="4"/>
        <v>468.15</v>
      </c>
      <c r="K275" s="77" t="s">
        <v>155</v>
      </c>
    </row>
    <row r="276" spans="1:11" ht="25.5" x14ac:dyDescent="0.2">
      <c r="A276" s="73" t="s">
        <v>1764</v>
      </c>
      <c r="B276" s="73" t="s">
        <v>1703</v>
      </c>
      <c r="C276" s="73" t="s">
        <v>940</v>
      </c>
      <c r="D276" s="74" t="s">
        <v>149</v>
      </c>
      <c r="E276" s="73" t="s">
        <v>1765</v>
      </c>
      <c r="F276" s="74" t="s">
        <v>1766</v>
      </c>
      <c r="G276" s="74" t="s">
        <v>1767</v>
      </c>
      <c r="H276" s="77">
        <v>1</v>
      </c>
      <c r="I276" s="76">
        <v>150.69</v>
      </c>
      <c r="J276" s="76">
        <f t="shared" si="4"/>
        <v>150.69</v>
      </c>
      <c r="K276" s="77" t="s">
        <v>155</v>
      </c>
    </row>
    <row r="277" spans="1:11" ht="25.5" x14ac:dyDescent="0.2">
      <c r="A277" s="73" t="s">
        <v>1768</v>
      </c>
      <c r="B277" s="73" t="s">
        <v>1703</v>
      </c>
      <c r="C277" s="73" t="s">
        <v>940</v>
      </c>
      <c r="D277" s="74" t="s">
        <v>149</v>
      </c>
      <c r="E277" s="73" t="s">
        <v>1769</v>
      </c>
      <c r="F277" s="74" t="s">
        <v>1770</v>
      </c>
      <c r="G277" s="74" t="s">
        <v>1771</v>
      </c>
      <c r="H277" s="77">
        <v>1</v>
      </c>
      <c r="I277" s="76">
        <v>3570.85</v>
      </c>
      <c r="J277" s="76">
        <f t="shared" si="4"/>
        <v>3570.85</v>
      </c>
      <c r="K277" s="77" t="s">
        <v>155</v>
      </c>
    </row>
    <row r="278" spans="1:11" ht="25.5" x14ac:dyDescent="0.2">
      <c r="A278" s="73" t="s">
        <v>1772</v>
      </c>
      <c r="B278" s="73" t="s">
        <v>1703</v>
      </c>
      <c r="C278" s="73" t="s">
        <v>940</v>
      </c>
      <c r="D278" s="74" t="s">
        <v>149</v>
      </c>
      <c r="E278" s="73" t="s">
        <v>1773</v>
      </c>
      <c r="F278" s="74" t="s">
        <v>1774</v>
      </c>
      <c r="G278" s="74" t="s">
        <v>1775</v>
      </c>
      <c r="H278" s="77">
        <v>1</v>
      </c>
      <c r="I278" s="76">
        <v>54.76</v>
      </c>
      <c r="J278" s="76">
        <f t="shared" si="4"/>
        <v>54.76</v>
      </c>
      <c r="K278" s="77" t="s">
        <v>155</v>
      </c>
    </row>
    <row r="279" spans="1:11" ht="25.5" x14ac:dyDescent="0.2">
      <c r="A279" s="73" t="s">
        <v>1776</v>
      </c>
      <c r="B279" s="73" t="s">
        <v>1703</v>
      </c>
      <c r="C279" s="73" t="s">
        <v>940</v>
      </c>
      <c r="D279" s="74" t="s">
        <v>149</v>
      </c>
      <c r="E279" s="73" t="s">
        <v>1777</v>
      </c>
      <c r="F279" s="74" t="s">
        <v>1778</v>
      </c>
      <c r="G279" s="74" t="s">
        <v>1779</v>
      </c>
      <c r="H279" s="77">
        <v>1</v>
      </c>
      <c r="I279" s="76">
        <v>154.35</v>
      </c>
      <c r="J279" s="76">
        <f t="shared" si="4"/>
        <v>154.35</v>
      </c>
      <c r="K279" s="77" t="s">
        <v>155</v>
      </c>
    </row>
    <row r="280" spans="1:11" ht="25.5" x14ac:dyDescent="0.2">
      <c r="A280" s="73" t="s">
        <v>1780</v>
      </c>
      <c r="B280" s="73" t="s">
        <v>1703</v>
      </c>
      <c r="C280" s="73" t="s">
        <v>940</v>
      </c>
      <c r="D280" s="74" t="s">
        <v>149</v>
      </c>
      <c r="E280" s="73" t="s">
        <v>1711</v>
      </c>
      <c r="F280" s="74" t="s">
        <v>1781</v>
      </c>
      <c r="G280" s="74" t="s">
        <v>1782</v>
      </c>
      <c r="H280" s="77">
        <v>2</v>
      </c>
      <c r="I280" s="76">
        <v>54.01</v>
      </c>
      <c r="J280" s="76">
        <f t="shared" si="4"/>
        <v>108.02</v>
      </c>
      <c r="K280" s="77" t="s">
        <v>155</v>
      </c>
    </row>
    <row r="281" spans="1:11" ht="25.5" x14ac:dyDescent="0.2">
      <c r="A281" s="73" t="s">
        <v>1783</v>
      </c>
      <c r="B281" s="73" t="s">
        <v>1703</v>
      </c>
      <c r="C281" s="73" t="s">
        <v>940</v>
      </c>
      <c r="D281" s="74" t="s">
        <v>149</v>
      </c>
      <c r="E281" s="73" t="s">
        <v>1711</v>
      </c>
      <c r="F281" s="74" t="s">
        <v>1784</v>
      </c>
      <c r="G281" s="74" t="s">
        <v>1785</v>
      </c>
      <c r="H281" s="77">
        <v>2</v>
      </c>
      <c r="I281" s="76">
        <v>59.45</v>
      </c>
      <c r="J281" s="76">
        <f t="shared" si="4"/>
        <v>118.9</v>
      </c>
      <c r="K281" s="77" t="s">
        <v>155</v>
      </c>
    </row>
    <row r="282" spans="1:11" ht="25.5" x14ac:dyDescent="0.2">
      <c r="A282" s="73" t="s">
        <v>1786</v>
      </c>
      <c r="B282" s="73" t="s">
        <v>1703</v>
      </c>
      <c r="C282" s="73" t="s">
        <v>940</v>
      </c>
      <c r="D282" s="74" t="s">
        <v>149</v>
      </c>
      <c r="E282" s="73" t="s">
        <v>1711</v>
      </c>
      <c r="F282" s="74" t="s">
        <v>1787</v>
      </c>
      <c r="G282" s="74" t="s">
        <v>1788</v>
      </c>
      <c r="H282" s="77">
        <v>1</v>
      </c>
      <c r="I282" s="76">
        <v>257.63</v>
      </c>
      <c r="J282" s="76">
        <f t="shared" si="4"/>
        <v>257.63</v>
      </c>
      <c r="K282" s="77" t="s">
        <v>155</v>
      </c>
    </row>
    <row r="283" spans="1:11" ht="25.5" x14ac:dyDescent="0.2">
      <c r="A283" s="73" t="s">
        <v>1789</v>
      </c>
      <c r="B283" s="73" t="s">
        <v>1703</v>
      </c>
      <c r="C283" s="73" t="s">
        <v>940</v>
      </c>
      <c r="D283" s="74" t="s">
        <v>149</v>
      </c>
      <c r="E283" s="73" t="s">
        <v>1777</v>
      </c>
      <c r="F283" s="74" t="s">
        <v>1790</v>
      </c>
      <c r="G283" s="74" t="s">
        <v>1791</v>
      </c>
      <c r="H283" s="77">
        <v>3</v>
      </c>
      <c r="I283" s="76">
        <v>51.04</v>
      </c>
      <c r="J283" s="76">
        <f t="shared" si="4"/>
        <v>153.12</v>
      </c>
      <c r="K283" s="77" t="s">
        <v>155</v>
      </c>
    </row>
    <row r="284" spans="1:11" ht="25.5" x14ac:dyDescent="0.2">
      <c r="A284" s="73" t="s">
        <v>1792</v>
      </c>
      <c r="B284" s="73" t="s">
        <v>1703</v>
      </c>
      <c r="C284" s="73" t="s">
        <v>940</v>
      </c>
      <c r="D284" s="74" t="s">
        <v>149</v>
      </c>
      <c r="E284" s="73" t="s">
        <v>1711</v>
      </c>
      <c r="F284" s="74" t="s">
        <v>1793</v>
      </c>
      <c r="G284" s="74" t="s">
        <v>1794</v>
      </c>
      <c r="H284" s="77">
        <v>4</v>
      </c>
      <c r="I284" s="76">
        <v>23.36</v>
      </c>
      <c r="J284" s="76">
        <f t="shared" si="4"/>
        <v>93.44</v>
      </c>
      <c r="K284" s="77" t="s">
        <v>155</v>
      </c>
    </row>
    <row r="285" spans="1:11" ht="25.5" x14ac:dyDescent="0.2">
      <c r="A285" s="73" t="s">
        <v>1795</v>
      </c>
      <c r="B285" s="73" t="s">
        <v>1703</v>
      </c>
      <c r="C285" s="73" t="s">
        <v>940</v>
      </c>
      <c r="D285" s="74" t="s">
        <v>149</v>
      </c>
      <c r="E285" s="73" t="s">
        <v>1796</v>
      </c>
      <c r="F285" s="74" t="s">
        <v>1797</v>
      </c>
      <c r="G285" s="74" t="s">
        <v>1798</v>
      </c>
      <c r="H285" s="77">
        <v>1</v>
      </c>
      <c r="I285" s="76">
        <v>174.82</v>
      </c>
      <c r="J285" s="76">
        <f t="shared" si="4"/>
        <v>174.82</v>
      </c>
      <c r="K285" s="77" t="s">
        <v>155</v>
      </c>
    </row>
    <row r="286" spans="1:11" ht="25.5" x14ac:dyDescent="0.2">
      <c r="A286" s="73" t="s">
        <v>1799</v>
      </c>
      <c r="B286" s="73" t="s">
        <v>1703</v>
      </c>
      <c r="C286" s="73" t="s">
        <v>940</v>
      </c>
      <c r="D286" s="74" t="s">
        <v>149</v>
      </c>
      <c r="E286" s="73" t="s">
        <v>1773</v>
      </c>
      <c r="F286" s="74" t="s">
        <v>1800</v>
      </c>
      <c r="G286" s="74" t="s">
        <v>1801</v>
      </c>
      <c r="H286" s="77">
        <v>1</v>
      </c>
      <c r="I286" s="76">
        <v>159.38999999999999</v>
      </c>
      <c r="J286" s="76">
        <f t="shared" si="4"/>
        <v>159.38999999999999</v>
      </c>
      <c r="K286" s="77" t="s">
        <v>155</v>
      </c>
    </row>
    <row r="287" spans="1:11" ht="25.5" x14ac:dyDescent="0.2">
      <c r="A287" s="73" t="s">
        <v>1802</v>
      </c>
      <c r="B287" s="73" t="s">
        <v>1803</v>
      </c>
      <c r="C287" s="73" t="s">
        <v>1804</v>
      </c>
      <c r="D287" s="74" t="s">
        <v>149</v>
      </c>
      <c r="E287" s="73" t="s">
        <v>1805</v>
      </c>
      <c r="F287" s="74" t="s">
        <v>1806</v>
      </c>
      <c r="G287" s="74" t="s">
        <v>1807</v>
      </c>
      <c r="H287" s="77">
        <v>6</v>
      </c>
      <c r="I287" s="76">
        <v>19.170000000000002</v>
      </c>
      <c r="J287" s="76">
        <f t="shared" si="4"/>
        <v>115.02000000000001</v>
      </c>
      <c r="K287" s="77" t="s">
        <v>155</v>
      </c>
    </row>
    <row r="288" spans="1:11" ht="25.5" x14ac:dyDescent="0.2">
      <c r="A288" s="73" t="s">
        <v>1808</v>
      </c>
      <c r="B288" s="73" t="s">
        <v>1803</v>
      </c>
      <c r="C288" s="73" t="s">
        <v>1804</v>
      </c>
      <c r="D288" s="74" t="s">
        <v>149</v>
      </c>
      <c r="E288" s="73" t="s">
        <v>1805</v>
      </c>
      <c r="F288" s="74" t="s">
        <v>1809</v>
      </c>
      <c r="G288" s="74" t="s">
        <v>1810</v>
      </c>
      <c r="H288" s="77">
        <v>6</v>
      </c>
      <c r="I288" s="76">
        <v>21.14</v>
      </c>
      <c r="J288" s="76">
        <f t="shared" si="4"/>
        <v>126.84</v>
      </c>
      <c r="K288" s="77" t="s">
        <v>155</v>
      </c>
    </row>
    <row r="289" spans="1:11" ht="38.25" x14ac:dyDescent="0.2">
      <c r="A289" s="73" t="s">
        <v>1811</v>
      </c>
      <c r="B289" s="73" t="s">
        <v>1803</v>
      </c>
      <c r="C289" s="73" t="s">
        <v>1804</v>
      </c>
      <c r="D289" s="74" t="s">
        <v>149</v>
      </c>
      <c r="E289" s="73" t="s">
        <v>1812</v>
      </c>
      <c r="F289" s="74" t="s">
        <v>1813</v>
      </c>
      <c r="G289" s="74" t="s">
        <v>1814</v>
      </c>
      <c r="H289" s="77">
        <v>3</v>
      </c>
      <c r="I289" s="76">
        <v>870.11</v>
      </c>
      <c r="J289" s="76">
        <f t="shared" si="4"/>
        <v>2610.33</v>
      </c>
      <c r="K289" s="77" t="s">
        <v>155</v>
      </c>
    </row>
    <row r="290" spans="1:11" ht="25.5" x14ac:dyDescent="0.2">
      <c r="A290" s="73" t="s">
        <v>1815</v>
      </c>
      <c r="B290" s="73" t="s">
        <v>1803</v>
      </c>
      <c r="C290" s="73" t="s">
        <v>1804</v>
      </c>
      <c r="D290" s="74" t="s">
        <v>149</v>
      </c>
      <c r="E290" s="73" t="s">
        <v>1816</v>
      </c>
      <c r="F290" s="74" t="s">
        <v>1817</v>
      </c>
      <c r="G290" s="74" t="s">
        <v>1818</v>
      </c>
      <c r="H290" s="77">
        <v>3</v>
      </c>
      <c r="I290" s="76">
        <v>42.13</v>
      </c>
      <c r="J290" s="76">
        <f t="shared" si="4"/>
        <v>126.39000000000001</v>
      </c>
      <c r="K290" s="77" t="s">
        <v>155</v>
      </c>
    </row>
    <row r="291" spans="1:11" ht="25.5" x14ac:dyDescent="0.2">
      <c r="A291" s="73" t="s">
        <v>1819</v>
      </c>
      <c r="B291" s="73" t="s">
        <v>1803</v>
      </c>
      <c r="C291" s="73" t="s">
        <v>1804</v>
      </c>
      <c r="D291" s="74" t="s">
        <v>149</v>
      </c>
      <c r="E291" s="73" t="s">
        <v>1805</v>
      </c>
      <c r="F291" s="74" t="s">
        <v>1820</v>
      </c>
      <c r="G291" s="74" t="s">
        <v>1821</v>
      </c>
      <c r="H291" s="77">
        <v>6</v>
      </c>
      <c r="I291" s="76">
        <v>103.55</v>
      </c>
      <c r="J291" s="76">
        <f t="shared" si="4"/>
        <v>621.29999999999995</v>
      </c>
      <c r="K291" s="77" t="s">
        <v>155</v>
      </c>
    </row>
    <row r="292" spans="1:11" ht="25.5" x14ac:dyDescent="0.2">
      <c r="A292" s="73" t="s">
        <v>1822</v>
      </c>
      <c r="B292" s="73" t="s">
        <v>1803</v>
      </c>
      <c r="C292" s="73" t="s">
        <v>1804</v>
      </c>
      <c r="D292" s="74" t="s">
        <v>149</v>
      </c>
      <c r="E292" s="73" t="s">
        <v>1823</v>
      </c>
      <c r="F292" s="74" t="s">
        <v>1824</v>
      </c>
      <c r="G292" s="74" t="s">
        <v>1825</v>
      </c>
      <c r="H292" s="77">
        <v>6</v>
      </c>
      <c r="I292" s="76">
        <v>53.81</v>
      </c>
      <c r="J292" s="76">
        <f t="shared" si="4"/>
        <v>322.86</v>
      </c>
      <c r="K292" s="77" t="s">
        <v>155</v>
      </c>
    </row>
    <row r="293" spans="1:11" ht="25.5" x14ac:dyDescent="0.2">
      <c r="A293" s="73" t="s">
        <v>1826</v>
      </c>
      <c r="B293" s="73" t="s">
        <v>1803</v>
      </c>
      <c r="C293" s="73" t="s">
        <v>1804</v>
      </c>
      <c r="D293" s="74" t="s">
        <v>149</v>
      </c>
      <c r="E293" s="73" t="s">
        <v>1805</v>
      </c>
      <c r="F293" s="74" t="s">
        <v>1827</v>
      </c>
      <c r="G293" s="74" t="s">
        <v>1828</v>
      </c>
      <c r="H293" s="77">
        <v>8</v>
      </c>
      <c r="I293" s="76">
        <v>26.59</v>
      </c>
      <c r="J293" s="76">
        <f t="shared" si="4"/>
        <v>212.72</v>
      </c>
      <c r="K293" s="77" t="s">
        <v>155</v>
      </c>
    </row>
    <row r="294" spans="1:11" ht="25.5" x14ac:dyDescent="0.2">
      <c r="A294" s="73" t="s">
        <v>1829</v>
      </c>
      <c r="B294" s="73" t="s">
        <v>1803</v>
      </c>
      <c r="C294" s="73" t="s">
        <v>1804</v>
      </c>
      <c r="D294" s="74" t="s">
        <v>149</v>
      </c>
      <c r="E294" s="73" t="s">
        <v>1812</v>
      </c>
      <c r="F294" s="74" t="s">
        <v>1830</v>
      </c>
      <c r="G294" s="74" t="s">
        <v>1831</v>
      </c>
      <c r="H294" s="77">
        <v>10</v>
      </c>
      <c r="I294" s="76">
        <v>11.15</v>
      </c>
      <c r="J294" s="76">
        <f t="shared" si="4"/>
        <v>111.5</v>
      </c>
      <c r="K294" s="77" t="s">
        <v>155</v>
      </c>
    </row>
    <row r="295" spans="1:11" ht="25.5" x14ac:dyDescent="0.2">
      <c r="A295" s="73" t="s">
        <v>1832</v>
      </c>
      <c r="B295" s="73" t="s">
        <v>1803</v>
      </c>
      <c r="C295" s="73" t="s">
        <v>1804</v>
      </c>
      <c r="D295" s="74" t="s">
        <v>149</v>
      </c>
      <c r="E295" s="73" t="s">
        <v>1812</v>
      </c>
      <c r="F295" s="74" t="s">
        <v>1833</v>
      </c>
      <c r="G295" s="74" t="s">
        <v>1834</v>
      </c>
      <c r="H295" s="77">
        <v>10</v>
      </c>
      <c r="I295" s="76">
        <v>6.54</v>
      </c>
      <c r="J295" s="76">
        <f t="shared" si="4"/>
        <v>65.400000000000006</v>
      </c>
      <c r="K295" s="77" t="s">
        <v>155</v>
      </c>
    </row>
    <row r="296" spans="1:11" ht="25.5" x14ac:dyDescent="0.2">
      <c r="A296" s="73" t="s">
        <v>1835</v>
      </c>
      <c r="B296" s="73" t="s">
        <v>1803</v>
      </c>
      <c r="C296" s="73" t="s">
        <v>1804</v>
      </c>
      <c r="D296" s="74" t="s">
        <v>149</v>
      </c>
      <c r="E296" s="73" t="s">
        <v>1812</v>
      </c>
      <c r="F296" s="74" t="s">
        <v>1836</v>
      </c>
      <c r="G296" s="74" t="s">
        <v>1837</v>
      </c>
      <c r="H296" s="77">
        <v>10</v>
      </c>
      <c r="I296" s="76">
        <v>7.23</v>
      </c>
      <c r="J296" s="76">
        <f t="shared" si="4"/>
        <v>72.300000000000011</v>
      </c>
      <c r="K296" s="77" t="s">
        <v>155</v>
      </c>
    </row>
    <row r="297" spans="1:11" ht="25.5" x14ac:dyDescent="0.2">
      <c r="A297" s="73" t="s">
        <v>1838</v>
      </c>
      <c r="B297" s="73" t="s">
        <v>1803</v>
      </c>
      <c r="C297" s="73" t="s">
        <v>1804</v>
      </c>
      <c r="D297" s="74" t="s">
        <v>149</v>
      </c>
      <c r="E297" s="73" t="s">
        <v>1812</v>
      </c>
      <c r="F297" s="74" t="s">
        <v>1839</v>
      </c>
      <c r="G297" s="74" t="s">
        <v>1840</v>
      </c>
      <c r="H297" s="77">
        <v>10</v>
      </c>
      <c r="I297" s="76">
        <v>7.23</v>
      </c>
      <c r="J297" s="76">
        <f t="shared" si="4"/>
        <v>72.300000000000011</v>
      </c>
      <c r="K297" s="77" t="s">
        <v>155</v>
      </c>
    </row>
    <row r="298" spans="1:11" ht="25.5" x14ac:dyDescent="0.2">
      <c r="A298" s="73" t="s">
        <v>1841</v>
      </c>
      <c r="B298" s="73" t="s">
        <v>1803</v>
      </c>
      <c r="C298" s="73" t="s">
        <v>1804</v>
      </c>
      <c r="D298" s="74" t="s">
        <v>149</v>
      </c>
      <c r="E298" s="73" t="s">
        <v>1805</v>
      </c>
      <c r="F298" s="74" t="s">
        <v>1842</v>
      </c>
      <c r="G298" s="74" t="s">
        <v>1843</v>
      </c>
      <c r="H298" s="77">
        <v>6</v>
      </c>
      <c r="I298" s="76">
        <v>723.82</v>
      </c>
      <c r="J298" s="76">
        <f t="shared" si="4"/>
        <v>4342.92</v>
      </c>
      <c r="K298" s="77" t="s">
        <v>155</v>
      </c>
    </row>
    <row r="299" spans="1:11" ht="25.5" x14ac:dyDescent="0.2">
      <c r="A299" s="73" t="s">
        <v>1844</v>
      </c>
      <c r="B299" s="73" t="s">
        <v>1803</v>
      </c>
      <c r="C299" s="73" t="s">
        <v>1804</v>
      </c>
      <c r="D299" s="74" t="s">
        <v>149</v>
      </c>
      <c r="E299" s="73" t="s">
        <v>1805</v>
      </c>
      <c r="F299" s="74" t="s">
        <v>1845</v>
      </c>
      <c r="G299" s="74" t="s">
        <v>1846</v>
      </c>
      <c r="H299" s="77">
        <v>4</v>
      </c>
      <c r="I299" s="76">
        <v>109.71</v>
      </c>
      <c r="J299" s="76">
        <f t="shared" si="4"/>
        <v>438.84</v>
      </c>
      <c r="K299" s="77" t="s">
        <v>155</v>
      </c>
    </row>
    <row r="300" spans="1:11" ht="25.5" x14ac:dyDescent="0.2">
      <c r="A300" s="73" t="s">
        <v>1847</v>
      </c>
      <c r="B300" s="73" t="s">
        <v>1803</v>
      </c>
      <c r="C300" s="73" t="s">
        <v>1804</v>
      </c>
      <c r="D300" s="74" t="s">
        <v>149</v>
      </c>
      <c r="E300" s="73" t="s">
        <v>1805</v>
      </c>
      <c r="F300" s="74" t="s">
        <v>1848</v>
      </c>
      <c r="G300" s="74" t="s">
        <v>1849</v>
      </c>
      <c r="H300" s="77">
        <v>6</v>
      </c>
      <c r="I300" s="76">
        <v>299.25</v>
      </c>
      <c r="J300" s="76">
        <f t="shared" si="4"/>
        <v>1795.5</v>
      </c>
      <c r="K300" s="77" t="s">
        <v>155</v>
      </c>
    </row>
    <row r="301" spans="1:11" ht="25.5" x14ac:dyDescent="0.2">
      <c r="A301" s="73" t="s">
        <v>1850</v>
      </c>
      <c r="B301" s="73" t="s">
        <v>1803</v>
      </c>
      <c r="C301" s="73" t="s">
        <v>1804</v>
      </c>
      <c r="D301" s="74" t="s">
        <v>149</v>
      </c>
      <c r="E301" s="73" t="s">
        <v>1805</v>
      </c>
      <c r="F301" s="74" t="s">
        <v>1851</v>
      </c>
      <c r="G301" s="74" t="s">
        <v>1852</v>
      </c>
      <c r="H301" s="77">
        <v>6</v>
      </c>
      <c r="I301" s="76">
        <v>579.64</v>
      </c>
      <c r="J301" s="76">
        <f t="shared" si="4"/>
        <v>3477.84</v>
      </c>
      <c r="K301" s="77" t="s">
        <v>155</v>
      </c>
    </row>
    <row r="302" spans="1:11" ht="25.5" x14ac:dyDescent="0.2">
      <c r="A302" s="73" t="s">
        <v>1853</v>
      </c>
      <c r="B302" s="73" t="s">
        <v>1803</v>
      </c>
      <c r="C302" s="73" t="s">
        <v>1804</v>
      </c>
      <c r="D302" s="74" t="s">
        <v>149</v>
      </c>
      <c r="E302" s="73" t="s">
        <v>1805</v>
      </c>
      <c r="F302" s="74" t="s">
        <v>1854</v>
      </c>
      <c r="G302" s="74" t="s">
        <v>1855</v>
      </c>
      <c r="H302" s="77">
        <v>1</v>
      </c>
      <c r="I302" s="76">
        <v>613.72</v>
      </c>
      <c r="J302" s="76">
        <f t="shared" si="4"/>
        <v>613.72</v>
      </c>
      <c r="K302" s="77" t="s">
        <v>155</v>
      </c>
    </row>
    <row r="303" spans="1:11" ht="25.5" x14ac:dyDescent="0.2">
      <c r="A303" s="73" t="s">
        <v>1856</v>
      </c>
      <c r="B303" s="73" t="s">
        <v>1803</v>
      </c>
      <c r="C303" s="73" t="s">
        <v>1804</v>
      </c>
      <c r="D303" s="74" t="s">
        <v>149</v>
      </c>
      <c r="E303" s="73" t="s">
        <v>1857</v>
      </c>
      <c r="F303" s="74" t="s">
        <v>1858</v>
      </c>
      <c r="G303" s="74" t="s">
        <v>1859</v>
      </c>
      <c r="H303" s="77">
        <v>1</v>
      </c>
      <c r="I303" s="76">
        <v>132.02000000000001</v>
      </c>
      <c r="J303" s="76">
        <f t="shared" si="4"/>
        <v>132.02000000000001</v>
      </c>
      <c r="K303" s="77" t="s">
        <v>155</v>
      </c>
    </row>
    <row r="304" spans="1:11" ht="25.5" x14ac:dyDescent="0.2">
      <c r="A304" s="73" t="s">
        <v>1860</v>
      </c>
      <c r="B304" s="73" t="s">
        <v>1803</v>
      </c>
      <c r="C304" s="73" t="s">
        <v>1804</v>
      </c>
      <c r="D304" s="74" t="s">
        <v>149</v>
      </c>
      <c r="E304" s="73" t="s">
        <v>1769</v>
      </c>
      <c r="F304" s="74" t="s">
        <v>1861</v>
      </c>
      <c r="G304" s="74" t="s">
        <v>1862</v>
      </c>
      <c r="H304" s="77">
        <v>2</v>
      </c>
      <c r="I304" s="76">
        <v>20.16</v>
      </c>
      <c r="J304" s="76">
        <f t="shared" si="4"/>
        <v>40.32</v>
      </c>
      <c r="K304" s="77" t="s">
        <v>155</v>
      </c>
    </row>
    <row r="305" spans="1:11" ht="25.5" x14ac:dyDescent="0.2">
      <c r="A305" s="73" t="s">
        <v>1863</v>
      </c>
      <c r="B305" s="73" t="s">
        <v>1803</v>
      </c>
      <c r="C305" s="73" t="s">
        <v>1804</v>
      </c>
      <c r="D305" s="74" t="s">
        <v>149</v>
      </c>
      <c r="E305" s="73" t="s">
        <v>1805</v>
      </c>
      <c r="F305" s="74" t="s">
        <v>1864</v>
      </c>
      <c r="G305" s="74" t="s">
        <v>1865</v>
      </c>
      <c r="H305" s="77">
        <v>2</v>
      </c>
      <c r="I305" s="76">
        <v>78.8</v>
      </c>
      <c r="J305" s="76">
        <f t="shared" si="4"/>
        <v>157.6</v>
      </c>
      <c r="K305" s="77" t="s">
        <v>155</v>
      </c>
    </row>
    <row r="306" spans="1:11" ht="25.5" x14ac:dyDescent="0.2">
      <c r="A306" s="73" t="s">
        <v>1866</v>
      </c>
      <c r="B306" s="73" t="s">
        <v>1803</v>
      </c>
      <c r="C306" s="73" t="s">
        <v>1804</v>
      </c>
      <c r="D306" s="74" t="s">
        <v>149</v>
      </c>
      <c r="E306" s="73" t="s">
        <v>1769</v>
      </c>
      <c r="F306" s="74" t="s">
        <v>1867</v>
      </c>
      <c r="G306" s="74" t="s">
        <v>1868</v>
      </c>
      <c r="H306" s="77">
        <v>1</v>
      </c>
      <c r="I306" s="76">
        <v>90.95</v>
      </c>
      <c r="J306" s="76">
        <f t="shared" si="4"/>
        <v>90.95</v>
      </c>
      <c r="K306" s="77" t="s">
        <v>155</v>
      </c>
    </row>
    <row r="307" spans="1:11" ht="25.5" x14ac:dyDescent="0.2">
      <c r="A307" s="73" t="s">
        <v>1869</v>
      </c>
      <c r="B307" s="73" t="s">
        <v>1803</v>
      </c>
      <c r="C307" s="73" t="s">
        <v>1804</v>
      </c>
      <c r="D307" s="74" t="s">
        <v>149</v>
      </c>
      <c r="E307" s="73" t="s">
        <v>1805</v>
      </c>
      <c r="F307" s="74" t="s">
        <v>1870</v>
      </c>
      <c r="G307" s="74" t="s">
        <v>1871</v>
      </c>
      <c r="H307" s="77">
        <v>30</v>
      </c>
      <c r="I307" s="76">
        <v>30.47</v>
      </c>
      <c r="J307" s="76">
        <f t="shared" si="4"/>
        <v>914.09999999999991</v>
      </c>
      <c r="K307" s="77" t="s">
        <v>155</v>
      </c>
    </row>
    <row r="308" spans="1:11" ht="25.5" x14ac:dyDescent="0.2">
      <c r="A308" s="73" t="s">
        <v>1872</v>
      </c>
      <c r="B308" s="73" t="s">
        <v>1803</v>
      </c>
      <c r="C308" s="73" t="s">
        <v>1804</v>
      </c>
      <c r="D308" s="74" t="s">
        <v>149</v>
      </c>
      <c r="E308" s="73" t="s">
        <v>1805</v>
      </c>
      <c r="F308" s="74" t="s">
        <v>1873</v>
      </c>
      <c r="G308" s="74" t="s">
        <v>1874</v>
      </c>
      <c r="H308" s="77">
        <v>6</v>
      </c>
      <c r="I308" s="76">
        <v>32.49</v>
      </c>
      <c r="J308" s="76">
        <f t="shared" si="4"/>
        <v>194.94</v>
      </c>
      <c r="K308" s="77" t="s">
        <v>155</v>
      </c>
    </row>
    <row r="309" spans="1:11" ht="38.25" x14ac:dyDescent="0.2">
      <c r="A309" s="73" t="s">
        <v>1875</v>
      </c>
      <c r="B309" s="73" t="s">
        <v>1803</v>
      </c>
      <c r="C309" s="73" t="s">
        <v>1804</v>
      </c>
      <c r="D309" s="74" t="s">
        <v>157</v>
      </c>
      <c r="E309" s="73" t="s">
        <v>1876</v>
      </c>
      <c r="F309" s="74" t="s">
        <v>1877</v>
      </c>
      <c r="G309" s="74" t="s">
        <v>1878</v>
      </c>
      <c r="H309" s="77">
        <v>2</v>
      </c>
      <c r="I309" s="76">
        <v>13590</v>
      </c>
      <c r="J309" s="76">
        <f t="shared" si="4"/>
        <v>27180</v>
      </c>
      <c r="K309" s="77" t="s">
        <v>155</v>
      </c>
    </row>
    <row r="310" spans="1:11" ht="38.25" x14ac:dyDescent="0.2">
      <c r="A310" s="73" t="s">
        <v>1879</v>
      </c>
      <c r="B310" s="73" t="s">
        <v>1803</v>
      </c>
      <c r="C310" s="73" t="s">
        <v>1804</v>
      </c>
      <c r="D310" s="74" t="s">
        <v>149</v>
      </c>
      <c r="E310" s="73" t="s">
        <v>1876</v>
      </c>
      <c r="F310" s="74" t="s">
        <v>1877</v>
      </c>
      <c r="G310" s="74" t="s">
        <v>1880</v>
      </c>
      <c r="H310" s="77">
        <v>1</v>
      </c>
      <c r="I310" s="76">
        <v>8820.7900000000009</v>
      </c>
      <c r="J310" s="76">
        <f t="shared" si="4"/>
        <v>8820.7900000000009</v>
      </c>
      <c r="K310" s="77" t="s">
        <v>155</v>
      </c>
    </row>
    <row r="311" spans="1:11" ht="25.5" x14ac:dyDescent="0.2">
      <c r="A311" s="73" t="s">
        <v>1881</v>
      </c>
      <c r="B311" s="73" t="s">
        <v>1803</v>
      </c>
      <c r="C311" s="73" t="s">
        <v>1804</v>
      </c>
      <c r="D311" s="74" t="s">
        <v>1882</v>
      </c>
      <c r="E311" s="73" t="s">
        <v>1883</v>
      </c>
      <c r="F311" s="74" t="s">
        <v>1884</v>
      </c>
      <c r="G311" s="74" t="s">
        <v>1885</v>
      </c>
      <c r="H311" s="77">
        <v>1</v>
      </c>
      <c r="I311" s="76">
        <v>1800</v>
      </c>
      <c r="J311" s="76">
        <f t="shared" si="4"/>
        <v>1800</v>
      </c>
      <c r="K311" s="77" t="s">
        <v>155</v>
      </c>
    </row>
    <row r="312" spans="1:11" ht="25.5" x14ac:dyDescent="0.2">
      <c r="A312" s="73" t="s">
        <v>1886</v>
      </c>
      <c r="B312" s="73" t="s">
        <v>1803</v>
      </c>
      <c r="C312" s="73" t="s">
        <v>1804</v>
      </c>
      <c r="D312" s="74" t="s">
        <v>220</v>
      </c>
      <c r="E312" s="73" t="s">
        <v>1887</v>
      </c>
      <c r="F312" s="74" t="s">
        <v>1888</v>
      </c>
      <c r="G312" s="74" t="s">
        <v>1889</v>
      </c>
      <c r="H312" s="77">
        <v>30</v>
      </c>
      <c r="I312" s="76">
        <v>168.3</v>
      </c>
      <c r="J312" s="76">
        <f t="shared" si="4"/>
        <v>5049</v>
      </c>
      <c r="K312" s="77" t="s">
        <v>155</v>
      </c>
    </row>
    <row r="313" spans="1:11" ht="25.5" x14ac:dyDescent="0.2">
      <c r="A313" s="73" t="s">
        <v>1890</v>
      </c>
      <c r="B313" s="73" t="s">
        <v>1803</v>
      </c>
      <c r="C313" s="73" t="s">
        <v>1804</v>
      </c>
      <c r="D313" s="74" t="s">
        <v>220</v>
      </c>
      <c r="E313" s="73" t="s">
        <v>1887</v>
      </c>
      <c r="F313" s="74" t="s">
        <v>1891</v>
      </c>
      <c r="G313" s="74" t="s">
        <v>1892</v>
      </c>
      <c r="H313" s="77">
        <v>1</v>
      </c>
      <c r="I313" s="76">
        <v>808</v>
      </c>
      <c r="J313" s="76">
        <f t="shared" si="4"/>
        <v>808</v>
      </c>
      <c r="K313" s="77" t="s">
        <v>155</v>
      </c>
    </row>
    <row r="314" spans="1:11" ht="25.5" x14ac:dyDescent="0.2">
      <c r="A314" s="73" t="s">
        <v>1893</v>
      </c>
      <c r="B314" s="73" t="s">
        <v>1803</v>
      </c>
      <c r="C314" s="73" t="s">
        <v>1804</v>
      </c>
      <c r="D314" s="74" t="s">
        <v>149</v>
      </c>
      <c r="E314" s="73" t="s">
        <v>1894</v>
      </c>
      <c r="F314" s="74" t="s">
        <v>1895</v>
      </c>
      <c r="G314" s="74" t="s">
        <v>1896</v>
      </c>
      <c r="H314" s="77">
        <v>30</v>
      </c>
      <c r="I314" s="76">
        <v>30.35</v>
      </c>
      <c r="J314" s="76">
        <f t="shared" si="4"/>
        <v>910.5</v>
      </c>
      <c r="K314" s="77" t="s">
        <v>155</v>
      </c>
    </row>
    <row r="315" spans="1:11" ht="25.5" x14ac:dyDescent="0.2">
      <c r="A315" s="73" t="s">
        <v>1897</v>
      </c>
      <c r="B315" s="73" t="s">
        <v>25</v>
      </c>
      <c r="C315" s="73" t="s">
        <v>940</v>
      </c>
      <c r="D315" s="74" t="s">
        <v>1898</v>
      </c>
      <c r="E315" s="73" t="s">
        <v>1899</v>
      </c>
      <c r="F315" s="74" t="s">
        <v>1900</v>
      </c>
      <c r="G315" s="74" t="s">
        <v>1901</v>
      </c>
      <c r="H315" s="77">
        <v>60</v>
      </c>
      <c r="I315" s="76">
        <v>209.9</v>
      </c>
      <c r="J315" s="76">
        <f t="shared" si="4"/>
        <v>12594</v>
      </c>
      <c r="K315" s="77" t="s">
        <v>155</v>
      </c>
    </row>
    <row r="316" spans="1:11" ht="25.5" x14ac:dyDescent="0.2">
      <c r="A316" s="73" t="s">
        <v>1902</v>
      </c>
      <c r="B316" s="73" t="s">
        <v>25</v>
      </c>
      <c r="C316" s="73" t="s">
        <v>940</v>
      </c>
      <c r="D316" s="74" t="s">
        <v>1898</v>
      </c>
      <c r="E316" s="73" t="s">
        <v>1899</v>
      </c>
      <c r="F316" s="74" t="s">
        <v>1903</v>
      </c>
      <c r="G316" s="74" t="s">
        <v>1904</v>
      </c>
      <c r="H316" s="77">
        <v>4</v>
      </c>
      <c r="I316" s="76">
        <v>309.56</v>
      </c>
      <c r="J316" s="76">
        <f t="shared" si="4"/>
        <v>1238.24</v>
      </c>
      <c r="K316" s="77" t="s">
        <v>155</v>
      </c>
    </row>
    <row r="317" spans="1:11" ht="25.5" x14ac:dyDescent="0.2">
      <c r="A317" s="73" t="s">
        <v>1905</v>
      </c>
      <c r="B317" s="73" t="s">
        <v>25</v>
      </c>
      <c r="C317" s="73" t="s">
        <v>940</v>
      </c>
      <c r="D317" s="74" t="s">
        <v>362</v>
      </c>
      <c r="E317" s="73" t="s">
        <v>1899</v>
      </c>
      <c r="F317" s="74" t="s">
        <v>1906</v>
      </c>
      <c r="G317" s="74" t="s">
        <v>1907</v>
      </c>
      <c r="H317" s="77">
        <v>30</v>
      </c>
      <c r="I317" s="76">
        <v>167.52</v>
      </c>
      <c r="J317" s="76">
        <f t="shared" si="4"/>
        <v>5025.6000000000004</v>
      </c>
      <c r="K317" s="77" t="s">
        <v>155</v>
      </c>
    </row>
    <row r="318" spans="1:11" ht="25.5" x14ac:dyDescent="0.2">
      <c r="A318" s="73" t="s">
        <v>1908</v>
      </c>
      <c r="B318" s="73" t="s">
        <v>25</v>
      </c>
      <c r="C318" s="73" t="s">
        <v>940</v>
      </c>
      <c r="D318" s="74" t="s">
        <v>1898</v>
      </c>
      <c r="E318" s="73" t="s">
        <v>1899</v>
      </c>
      <c r="F318" s="74" t="s">
        <v>1909</v>
      </c>
      <c r="G318" s="74" t="s">
        <v>1910</v>
      </c>
      <c r="H318" s="77">
        <v>1</v>
      </c>
      <c r="I318" s="76">
        <v>194.16</v>
      </c>
      <c r="J318" s="76">
        <f t="shared" si="4"/>
        <v>194.16</v>
      </c>
      <c r="K318" s="77" t="s">
        <v>155</v>
      </c>
    </row>
    <row r="319" spans="1:11" ht="25.5" x14ac:dyDescent="0.2">
      <c r="A319" s="73" t="s">
        <v>1911</v>
      </c>
      <c r="B319" s="73" t="s">
        <v>25</v>
      </c>
      <c r="C319" s="73" t="s">
        <v>940</v>
      </c>
      <c r="D319" s="74" t="s">
        <v>1898</v>
      </c>
      <c r="E319" s="73" t="s">
        <v>1899</v>
      </c>
      <c r="F319" s="74" t="s">
        <v>1912</v>
      </c>
      <c r="G319" s="74" t="s">
        <v>1913</v>
      </c>
      <c r="H319" s="77">
        <v>4</v>
      </c>
      <c r="I319" s="76">
        <v>286.91000000000003</v>
      </c>
      <c r="J319" s="76">
        <f t="shared" si="4"/>
        <v>1147.6400000000001</v>
      </c>
      <c r="K319" s="77" t="s">
        <v>155</v>
      </c>
    </row>
    <row r="320" spans="1:11" ht="25.5" x14ac:dyDescent="0.2">
      <c r="A320" s="73" t="s">
        <v>1914</v>
      </c>
      <c r="B320" s="73" t="s">
        <v>25</v>
      </c>
      <c r="C320" s="73" t="s">
        <v>940</v>
      </c>
      <c r="D320" s="74" t="s">
        <v>362</v>
      </c>
      <c r="E320" s="73" t="s">
        <v>1899</v>
      </c>
      <c r="F320" s="74" t="s">
        <v>1915</v>
      </c>
      <c r="G320" s="74" t="s">
        <v>1916</v>
      </c>
      <c r="H320" s="77">
        <v>48</v>
      </c>
      <c r="I320" s="76">
        <v>10.220000000000001</v>
      </c>
      <c r="J320" s="76">
        <f t="shared" si="4"/>
        <v>490.56000000000006</v>
      </c>
      <c r="K320" s="77" t="s">
        <v>155</v>
      </c>
    </row>
    <row r="321" spans="1:11" ht="25.5" x14ac:dyDescent="0.2">
      <c r="A321" s="73" t="s">
        <v>1917</v>
      </c>
      <c r="B321" s="73" t="s">
        <v>25</v>
      </c>
      <c r="C321" s="73" t="s">
        <v>940</v>
      </c>
      <c r="D321" s="74" t="s">
        <v>1898</v>
      </c>
      <c r="E321" s="73" t="s">
        <v>1918</v>
      </c>
      <c r="F321" s="74" t="s">
        <v>1919</v>
      </c>
      <c r="G321" s="74" t="s">
        <v>1920</v>
      </c>
      <c r="H321" s="77">
        <v>48</v>
      </c>
      <c r="I321" s="76">
        <v>22.17</v>
      </c>
      <c r="J321" s="76">
        <f t="shared" si="4"/>
        <v>1064.1600000000001</v>
      </c>
      <c r="K321" s="77" t="s">
        <v>155</v>
      </c>
    </row>
    <row r="322" spans="1:11" ht="25.5" x14ac:dyDescent="0.2">
      <c r="A322" s="73" t="s">
        <v>1921</v>
      </c>
      <c r="B322" s="73" t="s">
        <v>25</v>
      </c>
      <c r="C322" s="73" t="s">
        <v>940</v>
      </c>
      <c r="D322" s="74" t="s">
        <v>1898</v>
      </c>
      <c r="E322" s="73" t="s">
        <v>1899</v>
      </c>
      <c r="F322" s="74" t="s">
        <v>1922</v>
      </c>
      <c r="G322" s="74" t="s">
        <v>1923</v>
      </c>
      <c r="H322" s="77">
        <v>1</v>
      </c>
      <c r="I322" s="76">
        <v>277.69</v>
      </c>
      <c r="J322" s="76">
        <f t="shared" ref="J322:J351" si="5">H322*I322</f>
        <v>277.69</v>
      </c>
      <c r="K322" s="77" t="s">
        <v>155</v>
      </c>
    </row>
    <row r="323" spans="1:11" x14ac:dyDescent="0.2">
      <c r="A323" s="73" t="s">
        <v>1924</v>
      </c>
      <c r="B323" s="73" t="s">
        <v>25</v>
      </c>
      <c r="C323" s="73" t="s">
        <v>940</v>
      </c>
      <c r="D323" s="74" t="s">
        <v>1898</v>
      </c>
      <c r="E323" s="73" t="s">
        <v>1899</v>
      </c>
      <c r="F323" s="74" t="s">
        <v>1925</v>
      </c>
      <c r="G323" s="74" t="s">
        <v>1926</v>
      </c>
      <c r="H323" s="77">
        <v>48</v>
      </c>
      <c r="I323" s="76">
        <v>12.91</v>
      </c>
      <c r="J323" s="76">
        <f t="shared" si="5"/>
        <v>619.68000000000006</v>
      </c>
      <c r="K323" s="77" t="s">
        <v>155</v>
      </c>
    </row>
    <row r="324" spans="1:11" x14ac:dyDescent="0.2">
      <c r="A324" s="73" t="s">
        <v>1927</v>
      </c>
      <c r="B324" s="73" t="s">
        <v>25</v>
      </c>
      <c r="C324" s="73" t="s">
        <v>940</v>
      </c>
      <c r="D324" s="74" t="s">
        <v>1898</v>
      </c>
      <c r="E324" s="73" t="s">
        <v>1928</v>
      </c>
      <c r="F324" s="74" t="s">
        <v>1929</v>
      </c>
      <c r="G324" s="74" t="s">
        <v>1930</v>
      </c>
      <c r="H324" s="77">
        <v>2</v>
      </c>
      <c r="I324" s="76">
        <v>309.2</v>
      </c>
      <c r="J324" s="76">
        <f t="shared" si="5"/>
        <v>618.4</v>
      </c>
      <c r="K324" s="77" t="s">
        <v>155</v>
      </c>
    </row>
    <row r="325" spans="1:11" ht="25.5" x14ac:dyDescent="0.2">
      <c r="A325" s="73" t="s">
        <v>1931</v>
      </c>
      <c r="B325" s="73" t="s">
        <v>25</v>
      </c>
      <c r="C325" s="73" t="s">
        <v>940</v>
      </c>
      <c r="D325" s="74" t="s">
        <v>362</v>
      </c>
      <c r="E325" s="73" t="s">
        <v>1932</v>
      </c>
      <c r="F325" s="74" t="s">
        <v>1933</v>
      </c>
      <c r="G325" s="74" t="s">
        <v>1934</v>
      </c>
      <c r="H325" s="77">
        <v>10</v>
      </c>
      <c r="I325" s="76">
        <v>2872.41</v>
      </c>
      <c r="J325" s="76">
        <f t="shared" si="5"/>
        <v>28724.1</v>
      </c>
      <c r="K325" s="77" t="s">
        <v>155</v>
      </c>
    </row>
    <row r="326" spans="1:11" ht="25.5" x14ac:dyDescent="0.2">
      <c r="A326" s="73" t="s">
        <v>1935</v>
      </c>
      <c r="B326" s="73" t="s">
        <v>25</v>
      </c>
      <c r="C326" s="73" t="s">
        <v>940</v>
      </c>
      <c r="D326" s="74" t="s">
        <v>362</v>
      </c>
      <c r="E326" s="73" t="s">
        <v>1936</v>
      </c>
      <c r="F326" s="74" t="s">
        <v>1937</v>
      </c>
      <c r="G326" s="74" t="s">
        <v>1938</v>
      </c>
      <c r="H326" s="77">
        <v>1</v>
      </c>
      <c r="I326" s="76">
        <v>2876.87</v>
      </c>
      <c r="J326" s="76">
        <f t="shared" si="5"/>
        <v>2876.87</v>
      </c>
      <c r="K326" s="77" t="s">
        <v>155</v>
      </c>
    </row>
    <row r="327" spans="1:11" x14ac:dyDescent="0.2">
      <c r="A327" s="73" t="s">
        <v>1939</v>
      </c>
      <c r="B327" s="73" t="s">
        <v>25</v>
      </c>
      <c r="C327" s="73" t="s">
        <v>940</v>
      </c>
      <c r="D327" s="74" t="s">
        <v>1898</v>
      </c>
      <c r="E327" s="73" t="s">
        <v>1928</v>
      </c>
      <c r="F327" s="74" t="s">
        <v>1940</v>
      </c>
      <c r="G327" s="74" t="s">
        <v>1941</v>
      </c>
      <c r="H327" s="77">
        <v>1</v>
      </c>
      <c r="I327" s="76">
        <v>180.31</v>
      </c>
      <c r="J327" s="76">
        <f t="shared" si="5"/>
        <v>180.31</v>
      </c>
      <c r="K327" s="77" t="s">
        <v>155</v>
      </c>
    </row>
    <row r="328" spans="1:11" x14ac:dyDescent="0.2">
      <c r="A328" s="73" t="s">
        <v>1942</v>
      </c>
      <c r="B328" s="73" t="s">
        <v>25</v>
      </c>
      <c r="C328" s="73" t="s">
        <v>940</v>
      </c>
      <c r="D328" s="74" t="s">
        <v>1898</v>
      </c>
      <c r="E328" s="73" t="s">
        <v>1928</v>
      </c>
      <c r="F328" s="74" t="s">
        <v>1943</v>
      </c>
      <c r="G328" s="74" t="s">
        <v>1944</v>
      </c>
      <c r="H328" s="77">
        <v>2</v>
      </c>
      <c r="I328" s="76">
        <v>241.74</v>
      </c>
      <c r="J328" s="76">
        <f t="shared" si="5"/>
        <v>483.48</v>
      </c>
      <c r="K328" s="77" t="s">
        <v>155</v>
      </c>
    </row>
    <row r="329" spans="1:11" x14ac:dyDescent="0.2">
      <c r="A329" s="73" t="s">
        <v>1945</v>
      </c>
      <c r="B329" s="73" t="s">
        <v>25</v>
      </c>
      <c r="C329" s="73" t="s">
        <v>940</v>
      </c>
      <c r="D329" s="74" t="s">
        <v>1898</v>
      </c>
      <c r="E329" s="73" t="s">
        <v>1928</v>
      </c>
      <c r="F329" s="74" t="s">
        <v>1946</v>
      </c>
      <c r="G329" s="74" t="s">
        <v>1947</v>
      </c>
      <c r="H329" s="77">
        <v>2</v>
      </c>
      <c r="I329" s="76">
        <v>268.12</v>
      </c>
      <c r="J329" s="76">
        <f t="shared" si="5"/>
        <v>536.24</v>
      </c>
      <c r="K329" s="77" t="s">
        <v>155</v>
      </c>
    </row>
    <row r="330" spans="1:11" x14ac:dyDescent="0.2">
      <c r="A330" s="73" t="s">
        <v>1948</v>
      </c>
      <c r="B330" s="73" t="s">
        <v>25</v>
      </c>
      <c r="C330" s="73" t="s">
        <v>940</v>
      </c>
      <c r="D330" s="74" t="s">
        <v>1898</v>
      </c>
      <c r="E330" s="73" t="s">
        <v>1928</v>
      </c>
      <c r="F330" s="74" t="s">
        <v>1949</v>
      </c>
      <c r="G330" s="74" t="s">
        <v>1950</v>
      </c>
      <c r="H330" s="77">
        <v>1</v>
      </c>
      <c r="I330" s="76">
        <v>118.67</v>
      </c>
      <c r="J330" s="76">
        <f t="shared" si="5"/>
        <v>118.67</v>
      </c>
      <c r="K330" s="77" t="s">
        <v>155</v>
      </c>
    </row>
    <row r="331" spans="1:11" x14ac:dyDescent="0.2">
      <c r="A331" s="73" t="s">
        <v>1951</v>
      </c>
      <c r="B331" s="73" t="s">
        <v>25</v>
      </c>
      <c r="C331" s="73" t="s">
        <v>940</v>
      </c>
      <c r="D331" s="74" t="s">
        <v>1898</v>
      </c>
      <c r="E331" s="73" t="s">
        <v>1928</v>
      </c>
      <c r="F331" s="74" t="s">
        <v>1952</v>
      </c>
      <c r="G331" s="74" t="s">
        <v>1953</v>
      </c>
      <c r="H331" s="77">
        <v>2</v>
      </c>
      <c r="I331" s="76">
        <v>101.08</v>
      </c>
      <c r="J331" s="76">
        <f t="shared" si="5"/>
        <v>202.16</v>
      </c>
      <c r="K331" s="77" t="s">
        <v>155</v>
      </c>
    </row>
    <row r="332" spans="1:11" x14ac:dyDescent="0.2">
      <c r="A332" s="73" t="s">
        <v>1954</v>
      </c>
      <c r="B332" s="73" t="s">
        <v>25</v>
      </c>
      <c r="C332" s="73" t="s">
        <v>940</v>
      </c>
      <c r="D332" s="74" t="s">
        <v>362</v>
      </c>
      <c r="E332" s="73" t="s">
        <v>1932</v>
      </c>
      <c r="F332" s="74" t="s">
        <v>1955</v>
      </c>
      <c r="G332" s="74" t="s">
        <v>1956</v>
      </c>
      <c r="H332" s="77">
        <v>2</v>
      </c>
      <c r="I332" s="76">
        <v>177.3</v>
      </c>
      <c r="J332" s="76">
        <f t="shared" si="5"/>
        <v>354.6</v>
      </c>
      <c r="K332" s="77" t="s">
        <v>155</v>
      </c>
    </row>
    <row r="333" spans="1:11" x14ac:dyDescent="0.2">
      <c r="A333" s="73" t="s">
        <v>1957</v>
      </c>
      <c r="B333" s="73" t="s">
        <v>25</v>
      </c>
      <c r="C333" s="73" t="s">
        <v>940</v>
      </c>
      <c r="D333" s="74" t="s">
        <v>362</v>
      </c>
      <c r="E333" s="73" t="s">
        <v>1958</v>
      </c>
      <c r="F333" s="74" t="s">
        <v>1959</v>
      </c>
      <c r="G333" s="74" t="s">
        <v>1960</v>
      </c>
      <c r="H333" s="77">
        <v>52</v>
      </c>
      <c r="I333" s="76">
        <v>254.53</v>
      </c>
      <c r="J333" s="76">
        <f t="shared" si="5"/>
        <v>13235.56</v>
      </c>
      <c r="K333" s="77" t="s">
        <v>155</v>
      </c>
    </row>
    <row r="334" spans="1:11" x14ac:dyDescent="0.2">
      <c r="A334" s="73" t="s">
        <v>1961</v>
      </c>
      <c r="B334" s="73" t="s">
        <v>25</v>
      </c>
      <c r="C334" s="73" t="s">
        <v>940</v>
      </c>
      <c r="D334" s="74" t="s">
        <v>362</v>
      </c>
      <c r="E334" s="73" t="s">
        <v>1899</v>
      </c>
      <c r="F334" s="74" t="s">
        <v>1962</v>
      </c>
      <c r="G334" s="74" t="s">
        <v>1963</v>
      </c>
      <c r="H334" s="77">
        <v>2</v>
      </c>
      <c r="I334" s="76">
        <v>41.26</v>
      </c>
      <c r="J334" s="76">
        <f t="shared" si="5"/>
        <v>82.52</v>
      </c>
      <c r="K334" s="77" t="s">
        <v>155</v>
      </c>
    </row>
    <row r="335" spans="1:11" ht="25.5" x14ac:dyDescent="0.2">
      <c r="A335" s="73" t="s">
        <v>1964</v>
      </c>
      <c r="B335" s="73" t="s">
        <v>25</v>
      </c>
      <c r="C335" s="73" t="s">
        <v>940</v>
      </c>
      <c r="D335" s="74" t="s">
        <v>362</v>
      </c>
      <c r="E335" s="73" t="s">
        <v>1965</v>
      </c>
      <c r="F335" s="74" t="s">
        <v>1966</v>
      </c>
      <c r="G335" s="74" t="s">
        <v>1967</v>
      </c>
      <c r="H335" s="77">
        <v>1</v>
      </c>
      <c r="I335" s="76">
        <v>125.09</v>
      </c>
      <c r="J335" s="76">
        <f t="shared" si="5"/>
        <v>125.09</v>
      </c>
      <c r="K335" s="77" t="s">
        <v>155</v>
      </c>
    </row>
    <row r="336" spans="1:11" x14ac:dyDescent="0.2">
      <c r="A336" s="73" t="s">
        <v>1968</v>
      </c>
      <c r="B336" s="73" t="s">
        <v>25</v>
      </c>
      <c r="C336" s="73" t="s">
        <v>940</v>
      </c>
      <c r="D336" s="74" t="s">
        <v>362</v>
      </c>
      <c r="E336" s="73" t="s">
        <v>1965</v>
      </c>
      <c r="F336" s="74" t="s">
        <v>1969</v>
      </c>
      <c r="G336" s="74" t="s">
        <v>1970</v>
      </c>
      <c r="H336" s="77">
        <v>1</v>
      </c>
      <c r="I336" s="76">
        <v>33.94</v>
      </c>
      <c r="J336" s="76">
        <f t="shared" si="5"/>
        <v>33.94</v>
      </c>
      <c r="K336" s="77" t="s">
        <v>155</v>
      </c>
    </row>
    <row r="337" spans="1:11" x14ac:dyDescent="0.2">
      <c r="A337" s="73" t="s">
        <v>1971</v>
      </c>
      <c r="B337" s="73" t="s">
        <v>25</v>
      </c>
      <c r="C337" s="73" t="s">
        <v>940</v>
      </c>
      <c r="D337" s="74" t="s">
        <v>362</v>
      </c>
      <c r="E337" s="73" t="s">
        <v>1965</v>
      </c>
      <c r="F337" s="74" t="s">
        <v>1972</v>
      </c>
      <c r="G337" s="74" t="s">
        <v>1973</v>
      </c>
      <c r="H337" s="77">
        <v>12</v>
      </c>
      <c r="I337" s="76">
        <v>6.87</v>
      </c>
      <c r="J337" s="76">
        <f t="shared" si="5"/>
        <v>82.44</v>
      </c>
      <c r="K337" s="77" t="s">
        <v>155</v>
      </c>
    </row>
    <row r="338" spans="1:11" x14ac:dyDescent="0.2">
      <c r="A338" s="73" t="s">
        <v>1974</v>
      </c>
      <c r="B338" s="73" t="s">
        <v>25</v>
      </c>
      <c r="C338" s="73" t="s">
        <v>940</v>
      </c>
      <c r="D338" s="74" t="s">
        <v>362</v>
      </c>
      <c r="E338" s="73" t="s">
        <v>1965</v>
      </c>
      <c r="F338" s="74" t="s">
        <v>1975</v>
      </c>
      <c r="G338" s="74" t="s">
        <v>1976</v>
      </c>
      <c r="H338" s="77">
        <v>1</v>
      </c>
      <c r="I338" s="76">
        <v>32.06</v>
      </c>
      <c r="J338" s="76">
        <f t="shared" si="5"/>
        <v>32.06</v>
      </c>
      <c r="K338" s="77" t="s">
        <v>155</v>
      </c>
    </row>
    <row r="339" spans="1:11" x14ac:dyDescent="0.2">
      <c r="A339" s="73" t="s">
        <v>1977</v>
      </c>
      <c r="B339" s="73" t="s">
        <v>25</v>
      </c>
      <c r="C339" s="73" t="s">
        <v>940</v>
      </c>
      <c r="D339" s="74" t="s">
        <v>1898</v>
      </c>
      <c r="E339" s="73" t="s">
        <v>1918</v>
      </c>
      <c r="F339" s="74" t="s">
        <v>1978</v>
      </c>
      <c r="G339" s="74" t="s">
        <v>1979</v>
      </c>
      <c r="H339" s="77">
        <v>8</v>
      </c>
      <c r="I339" s="76">
        <v>37.72</v>
      </c>
      <c r="J339" s="76">
        <f t="shared" si="5"/>
        <v>301.76</v>
      </c>
      <c r="K339" s="77" t="s">
        <v>155</v>
      </c>
    </row>
    <row r="340" spans="1:11" ht="25.5" x14ac:dyDescent="0.2">
      <c r="A340" s="73" t="s">
        <v>1980</v>
      </c>
      <c r="B340" s="73" t="s">
        <v>25</v>
      </c>
      <c r="C340" s="73" t="s">
        <v>940</v>
      </c>
      <c r="D340" s="74" t="s">
        <v>157</v>
      </c>
      <c r="E340" s="73" t="s">
        <v>1918</v>
      </c>
      <c r="F340" s="74" t="s">
        <v>1981</v>
      </c>
      <c r="G340" s="74" t="s">
        <v>1982</v>
      </c>
      <c r="H340" s="77">
        <v>1</v>
      </c>
      <c r="I340" s="76">
        <v>2065</v>
      </c>
      <c r="J340" s="76">
        <f t="shared" si="5"/>
        <v>2065</v>
      </c>
      <c r="K340" s="77" t="s">
        <v>155</v>
      </c>
    </row>
    <row r="341" spans="1:11" ht="25.5" x14ac:dyDescent="0.2">
      <c r="A341" s="73" t="s">
        <v>1983</v>
      </c>
      <c r="B341" s="73" t="s">
        <v>25</v>
      </c>
      <c r="C341" s="73" t="s">
        <v>940</v>
      </c>
      <c r="D341" s="74" t="s">
        <v>362</v>
      </c>
      <c r="E341" s="73" t="s">
        <v>1918</v>
      </c>
      <c r="F341" s="74" t="s">
        <v>1984</v>
      </c>
      <c r="G341" s="74" t="s">
        <v>1985</v>
      </c>
      <c r="H341" s="77">
        <v>48</v>
      </c>
      <c r="I341" s="76">
        <v>11.6</v>
      </c>
      <c r="J341" s="76">
        <f t="shared" si="5"/>
        <v>556.79999999999995</v>
      </c>
      <c r="K341" s="77" t="s">
        <v>155</v>
      </c>
    </row>
    <row r="342" spans="1:11" ht="25.5" x14ac:dyDescent="0.2">
      <c r="A342" s="73" t="s">
        <v>1986</v>
      </c>
      <c r="B342" s="73" t="s">
        <v>1987</v>
      </c>
      <c r="C342" s="73" t="s">
        <v>940</v>
      </c>
      <c r="D342" s="74" t="s">
        <v>1988</v>
      </c>
      <c r="E342" s="73" t="s">
        <v>1989</v>
      </c>
      <c r="F342" s="74" t="s">
        <v>1990</v>
      </c>
      <c r="G342" s="74" t="s">
        <v>1991</v>
      </c>
      <c r="H342" s="77">
        <v>6</v>
      </c>
      <c r="I342" s="76">
        <v>3666.5</v>
      </c>
      <c r="J342" s="76">
        <f t="shared" si="5"/>
        <v>21999</v>
      </c>
      <c r="K342" s="77" t="s">
        <v>155</v>
      </c>
    </row>
    <row r="343" spans="1:11" ht="25.5" x14ac:dyDescent="0.2">
      <c r="A343" s="73" t="s">
        <v>1992</v>
      </c>
      <c r="B343" s="73" t="s">
        <v>1987</v>
      </c>
      <c r="C343" s="73" t="s">
        <v>940</v>
      </c>
      <c r="D343" s="74" t="s">
        <v>149</v>
      </c>
      <c r="E343" s="73" t="s">
        <v>1993</v>
      </c>
      <c r="F343" s="74" t="s">
        <v>1994</v>
      </c>
      <c r="G343" s="74" t="s">
        <v>1995</v>
      </c>
      <c r="H343" s="77">
        <v>3</v>
      </c>
      <c r="I343" s="76">
        <v>1987.49</v>
      </c>
      <c r="J343" s="76">
        <f t="shared" si="5"/>
        <v>5962.47</v>
      </c>
      <c r="K343" s="77" t="s">
        <v>155</v>
      </c>
    </row>
    <row r="344" spans="1:11" ht="25.5" x14ac:dyDescent="0.2">
      <c r="A344" s="73" t="s">
        <v>1996</v>
      </c>
      <c r="B344" s="73" t="s">
        <v>1987</v>
      </c>
      <c r="C344" s="73" t="s">
        <v>940</v>
      </c>
      <c r="D344" s="74" t="s">
        <v>1988</v>
      </c>
      <c r="E344" s="73" t="s">
        <v>1997</v>
      </c>
      <c r="F344" s="74" t="s">
        <v>1998</v>
      </c>
      <c r="G344" s="74" t="s">
        <v>1999</v>
      </c>
      <c r="H344" s="77">
        <v>1</v>
      </c>
      <c r="I344" s="76">
        <v>13399</v>
      </c>
      <c r="J344" s="76">
        <f t="shared" si="5"/>
        <v>13399</v>
      </c>
      <c r="K344" s="77" t="s">
        <v>155</v>
      </c>
    </row>
    <row r="345" spans="1:11" ht="38.25" x14ac:dyDescent="0.2">
      <c r="A345" s="73" t="s">
        <v>2000</v>
      </c>
      <c r="B345" s="73" t="s">
        <v>1987</v>
      </c>
      <c r="C345" s="73" t="s">
        <v>940</v>
      </c>
      <c r="D345" s="74" t="s">
        <v>2001</v>
      </c>
      <c r="E345" s="73" t="s">
        <v>2002</v>
      </c>
      <c r="F345" s="74" t="s">
        <v>2003</v>
      </c>
      <c r="G345" s="74" t="s">
        <v>2004</v>
      </c>
      <c r="H345" s="77">
        <v>1</v>
      </c>
      <c r="I345" s="76">
        <v>17525.849999999999</v>
      </c>
      <c r="J345" s="76">
        <f t="shared" si="5"/>
        <v>17525.849999999999</v>
      </c>
      <c r="K345" s="77" t="s">
        <v>155</v>
      </c>
    </row>
    <row r="346" spans="1:11" ht="25.5" x14ac:dyDescent="0.2">
      <c r="A346" s="73" t="s">
        <v>2005</v>
      </c>
      <c r="B346" s="73" t="s">
        <v>1987</v>
      </c>
      <c r="C346" s="73" t="s">
        <v>940</v>
      </c>
      <c r="D346" s="74" t="s">
        <v>149</v>
      </c>
      <c r="E346" s="73" t="s">
        <v>2006</v>
      </c>
      <c r="F346" s="74" t="s">
        <v>2007</v>
      </c>
      <c r="G346" s="74" t="s">
        <v>2008</v>
      </c>
      <c r="H346" s="77">
        <v>10</v>
      </c>
      <c r="I346" s="76">
        <v>74.11</v>
      </c>
      <c r="J346" s="76">
        <f t="shared" si="5"/>
        <v>741.1</v>
      </c>
      <c r="K346" s="77" t="s">
        <v>155</v>
      </c>
    </row>
    <row r="347" spans="1:11" ht="25.5" x14ac:dyDescent="0.2">
      <c r="A347" s="73" t="s">
        <v>2009</v>
      </c>
      <c r="B347" s="73" t="s">
        <v>1987</v>
      </c>
      <c r="C347" s="73" t="s">
        <v>940</v>
      </c>
      <c r="D347" s="74" t="s">
        <v>149</v>
      </c>
      <c r="E347" s="73" t="s">
        <v>2010</v>
      </c>
      <c r="F347" s="74" t="s">
        <v>2011</v>
      </c>
      <c r="G347" s="74" t="s">
        <v>2012</v>
      </c>
      <c r="H347" s="77">
        <v>2</v>
      </c>
      <c r="I347" s="76">
        <v>157.80000000000001</v>
      </c>
      <c r="J347" s="76">
        <f t="shared" si="5"/>
        <v>315.60000000000002</v>
      </c>
      <c r="K347" s="77" t="s">
        <v>155</v>
      </c>
    </row>
    <row r="348" spans="1:11" ht="25.5" x14ac:dyDescent="0.2">
      <c r="A348" s="73" t="s">
        <v>2013</v>
      </c>
      <c r="B348" s="73" t="s">
        <v>1987</v>
      </c>
      <c r="C348" s="73" t="s">
        <v>940</v>
      </c>
      <c r="D348" s="74" t="s">
        <v>149</v>
      </c>
      <c r="E348" s="73" t="s">
        <v>2014</v>
      </c>
      <c r="F348" s="74" t="s">
        <v>2015</v>
      </c>
      <c r="G348" s="74" t="s">
        <v>2016</v>
      </c>
      <c r="H348" s="77">
        <v>3</v>
      </c>
      <c r="I348" s="76">
        <v>164.4</v>
      </c>
      <c r="J348" s="76">
        <f t="shared" si="5"/>
        <v>493.20000000000005</v>
      </c>
      <c r="K348" s="77" t="s">
        <v>155</v>
      </c>
    </row>
    <row r="349" spans="1:11" ht="25.5" x14ac:dyDescent="0.2">
      <c r="A349" s="73" t="s">
        <v>2017</v>
      </c>
      <c r="B349" s="73" t="s">
        <v>1987</v>
      </c>
      <c r="C349" s="73" t="s">
        <v>940</v>
      </c>
      <c r="D349" s="74" t="s">
        <v>149</v>
      </c>
      <c r="E349" s="73" t="s">
        <v>2018</v>
      </c>
      <c r="F349" s="74" t="s">
        <v>2019</v>
      </c>
      <c r="G349" s="74" t="s">
        <v>2020</v>
      </c>
      <c r="H349" s="77">
        <v>6</v>
      </c>
      <c r="I349" s="76">
        <v>556.55999999999995</v>
      </c>
      <c r="J349" s="76">
        <f t="shared" si="5"/>
        <v>3339.3599999999997</v>
      </c>
      <c r="K349" s="77" t="s">
        <v>155</v>
      </c>
    </row>
    <row r="350" spans="1:11" ht="25.5" x14ac:dyDescent="0.2">
      <c r="A350" s="73" t="s">
        <v>2021</v>
      </c>
      <c r="B350" s="73" t="s">
        <v>1987</v>
      </c>
      <c r="C350" s="73" t="s">
        <v>940</v>
      </c>
      <c r="D350" s="74" t="s">
        <v>1988</v>
      </c>
      <c r="E350" s="73" t="s">
        <v>2022</v>
      </c>
      <c r="F350" s="74" t="s">
        <v>2023</v>
      </c>
      <c r="G350" s="74" t="s">
        <v>2024</v>
      </c>
      <c r="H350" s="77">
        <v>1</v>
      </c>
      <c r="I350" s="76">
        <v>1199</v>
      </c>
      <c r="J350" s="76">
        <f t="shared" si="5"/>
        <v>1199</v>
      </c>
      <c r="K350" s="77" t="s">
        <v>155</v>
      </c>
    </row>
    <row r="351" spans="1:11" ht="25.5" x14ac:dyDescent="0.2">
      <c r="A351" s="73" t="s">
        <v>2025</v>
      </c>
      <c r="B351" s="73" t="s">
        <v>1987</v>
      </c>
      <c r="C351" s="73" t="s">
        <v>940</v>
      </c>
      <c r="D351" s="74" t="s">
        <v>149</v>
      </c>
      <c r="E351" s="73" t="s">
        <v>2026</v>
      </c>
      <c r="F351" s="74" t="s">
        <v>2027</v>
      </c>
      <c r="G351" s="74" t="s">
        <v>2028</v>
      </c>
      <c r="H351" s="77">
        <v>1</v>
      </c>
      <c r="I351" s="76">
        <v>7025.88</v>
      </c>
      <c r="J351" s="76">
        <f t="shared" si="5"/>
        <v>7025.88</v>
      </c>
      <c r="K351" s="77" t="s">
        <v>155</v>
      </c>
    </row>
    <row r="353" spans="10:10" x14ac:dyDescent="0.2">
      <c r="J353" s="81"/>
    </row>
  </sheetData>
  <mergeCells count="1">
    <mergeCell ref="A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5" x14ac:dyDescent="0.2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x14ac:dyDescent="0.25">
      <c r="A1" t="s">
        <v>37</v>
      </c>
      <c r="C1" t="s">
        <v>27</v>
      </c>
      <c r="D1" t="s">
        <v>38</v>
      </c>
      <c r="F1" t="s">
        <v>39</v>
      </c>
      <c r="G1" t="s">
        <v>28</v>
      </c>
    </row>
    <row r="2" spans="1:7" x14ac:dyDescent="0.25">
      <c r="A2" t="s">
        <v>30</v>
      </c>
      <c r="C2" t="s">
        <v>40</v>
      </c>
      <c r="D2" t="s">
        <v>41</v>
      </c>
      <c r="F2" t="s">
        <v>42</v>
      </c>
      <c r="G2" t="s">
        <v>43</v>
      </c>
    </row>
    <row r="3" spans="1:7" x14ac:dyDescent="0.25">
      <c r="A3" t="s">
        <v>44</v>
      </c>
      <c r="C3" t="s">
        <v>40</v>
      </c>
      <c r="D3" t="s">
        <v>31</v>
      </c>
      <c r="F3" t="s">
        <v>45</v>
      </c>
      <c r="G3" t="s">
        <v>46</v>
      </c>
    </row>
    <row r="4" spans="1:7" x14ac:dyDescent="0.25">
      <c r="A4" t="s">
        <v>40</v>
      </c>
      <c r="C4" t="s">
        <v>40</v>
      </c>
      <c r="D4" t="s">
        <v>32</v>
      </c>
      <c r="G4" t="s">
        <v>30</v>
      </c>
    </row>
    <row r="5" spans="1:7" x14ac:dyDescent="0.25">
      <c r="A5" t="s">
        <v>47</v>
      </c>
      <c r="C5" t="s">
        <v>40</v>
      </c>
      <c r="D5" t="s">
        <v>48</v>
      </c>
      <c r="G5" t="s">
        <v>49</v>
      </c>
    </row>
    <row r="6" spans="1:7" x14ac:dyDescent="0.25">
      <c r="A6" t="s">
        <v>50</v>
      </c>
      <c r="C6" t="s">
        <v>40</v>
      </c>
      <c r="D6" t="s">
        <v>51</v>
      </c>
      <c r="G6" t="s">
        <v>52</v>
      </c>
    </row>
    <row r="7" spans="1:7" x14ac:dyDescent="0.25">
      <c r="A7" t="s">
        <v>53</v>
      </c>
      <c r="C7" t="s">
        <v>40</v>
      </c>
      <c r="D7" t="s">
        <v>54</v>
      </c>
      <c r="G7" t="s">
        <v>55</v>
      </c>
    </row>
    <row r="8" spans="1:7" x14ac:dyDescent="0.25">
      <c r="C8" t="s">
        <v>44</v>
      </c>
      <c r="D8" t="s">
        <v>32</v>
      </c>
    </row>
    <row r="9" spans="1:7" x14ac:dyDescent="0.25">
      <c r="C9" t="s">
        <v>44</v>
      </c>
      <c r="D9" t="s">
        <v>56</v>
      </c>
    </row>
    <row r="10" spans="1:7" x14ac:dyDescent="0.25">
      <c r="C10" t="s">
        <v>44</v>
      </c>
      <c r="D10" t="s">
        <v>57</v>
      </c>
    </row>
    <row r="11" spans="1:7" x14ac:dyDescent="0.25">
      <c r="C11" t="s">
        <v>47</v>
      </c>
      <c r="D11" t="s">
        <v>41</v>
      </c>
    </row>
    <row r="12" spans="1:7" x14ac:dyDescent="0.25">
      <c r="C12" t="s">
        <v>47</v>
      </c>
      <c r="D12" t="s">
        <v>32</v>
      </c>
    </row>
    <row r="13" spans="1:7" x14ac:dyDescent="0.25">
      <c r="C13" t="s">
        <v>47</v>
      </c>
      <c r="D13" t="s">
        <v>58</v>
      </c>
    </row>
    <row r="14" spans="1:7" x14ac:dyDescent="0.25">
      <c r="C14" t="s">
        <v>47</v>
      </c>
      <c r="D14" t="s">
        <v>48</v>
      </c>
    </row>
    <row r="15" spans="1:7" x14ac:dyDescent="0.25">
      <c r="C15" t="s">
        <v>47</v>
      </c>
      <c r="D15" t="s">
        <v>57</v>
      </c>
    </row>
    <row r="16" spans="1:7" x14ac:dyDescent="0.25">
      <c r="C16" t="s">
        <v>30</v>
      </c>
      <c r="D16" t="s">
        <v>31</v>
      </c>
    </row>
    <row r="17" spans="3:4" x14ac:dyDescent="0.25">
      <c r="C17" t="s">
        <v>30</v>
      </c>
      <c r="D17" t="s">
        <v>32</v>
      </c>
    </row>
    <row r="18" spans="3:4" x14ac:dyDescent="0.25">
      <c r="C18" t="s">
        <v>30</v>
      </c>
      <c r="D18" t="s">
        <v>33</v>
      </c>
    </row>
    <row r="19" spans="3:4" x14ac:dyDescent="0.25">
      <c r="C19" t="s">
        <v>30</v>
      </c>
      <c r="D19" t="s">
        <v>35</v>
      </c>
    </row>
    <row r="20" spans="3:4" x14ac:dyDescent="0.25">
      <c r="C20" t="s">
        <v>30</v>
      </c>
      <c r="D20" t="s">
        <v>34</v>
      </c>
    </row>
    <row r="21" spans="3:4" x14ac:dyDescent="0.25">
      <c r="C21" t="s">
        <v>30</v>
      </c>
      <c r="D21" t="s">
        <v>54</v>
      </c>
    </row>
    <row r="22" spans="3:4" x14ac:dyDescent="0.25">
      <c r="C22" t="s">
        <v>30</v>
      </c>
      <c r="D22" t="s">
        <v>57</v>
      </c>
    </row>
    <row r="23" spans="3:4" x14ac:dyDescent="0.25">
      <c r="C23" t="s">
        <v>53</v>
      </c>
      <c r="D23" t="s">
        <v>32</v>
      </c>
    </row>
    <row r="24" spans="3:4" x14ac:dyDescent="0.25">
      <c r="C24" t="s">
        <v>53</v>
      </c>
      <c r="D24" t="s">
        <v>41</v>
      </c>
    </row>
    <row r="25" spans="3:4" x14ac:dyDescent="0.25">
      <c r="C25" t="s">
        <v>53</v>
      </c>
      <c r="D25" t="s">
        <v>59</v>
      </c>
    </row>
    <row r="26" spans="3:4" x14ac:dyDescent="0.25">
      <c r="C26" t="s">
        <v>53</v>
      </c>
      <c r="D26" t="s">
        <v>54</v>
      </c>
    </row>
    <row r="27" spans="3:4" x14ac:dyDescent="0.25">
      <c r="C27" t="s">
        <v>53</v>
      </c>
      <c r="D27" t="s">
        <v>57</v>
      </c>
    </row>
    <row r="28" spans="3:4" x14ac:dyDescent="0.25">
      <c r="C28" t="s">
        <v>50</v>
      </c>
      <c r="D28" t="s">
        <v>41</v>
      </c>
    </row>
    <row r="29" spans="3:4" x14ac:dyDescent="0.25">
      <c r="C29" t="s">
        <v>50</v>
      </c>
      <c r="D29" t="s">
        <v>54</v>
      </c>
    </row>
    <row r="30" spans="3:4" x14ac:dyDescent="0.25">
      <c r="C30" t="s">
        <v>50</v>
      </c>
      <c r="D30" t="s">
        <v>32</v>
      </c>
    </row>
    <row r="31" spans="3:4" x14ac:dyDescent="0.25">
      <c r="C31" t="s">
        <v>50</v>
      </c>
      <c r="D31" t="s">
        <v>57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60</v>
      </c>
      <c r="B1" s="2" t="s">
        <v>61</v>
      </c>
      <c r="C1" s="2" t="s">
        <v>62</v>
      </c>
      <c r="D1" s="2" t="s">
        <v>63</v>
      </c>
    </row>
    <row r="2" spans="1:4" ht="18" x14ac:dyDescent="0.3">
      <c r="A2" s="3" t="s">
        <v>64</v>
      </c>
      <c r="B2" s="5" t="s">
        <v>65</v>
      </c>
      <c r="C2" s="4" t="s">
        <v>66</v>
      </c>
      <c r="D2" s="3" t="s">
        <v>43</v>
      </c>
    </row>
    <row r="3" spans="1:4" ht="18" x14ac:dyDescent="0.3">
      <c r="A3" s="3" t="s">
        <v>67</v>
      </c>
      <c r="B3" s="5" t="s">
        <v>31</v>
      </c>
      <c r="C3" s="4" t="s">
        <v>68</v>
      </c>
      <c r="D3" s="3" t="s">
        <v>46</v>
      </c>
    </row>
    <row r="4" spans="1:4" ht="18" x14ac:dyDescent="0.3">
      <c r="A4" s="3" t="s">
        <v>69</v>
      </c>
      <c r="B4" s="5" t="s">
        <v>32</v>
      </c>
      <c r="C4" s="4" t="s">
        <v>70</v>
      </c>
      <c r="D4" s="3" t="s">
        <v>55</v>
      </c>
    </row>
    <row r="5" spans="1:4" ht="16.5" x14ac:dyDescent="0.3">
      <c r="A5" s="3"/>
      <c r="B5" s="5" t="s">
        <v>71</v>
      </c>
      <c r="C5" s="8" t="s">
        <v>72</v>
      </c>
      <c r="D5" s="8"/>
    </row>
    <row r="6" spans="1:4" ht="16.5" x14ac:dyDescent="0.3">
      <c r="A6" s="3"/>
      <c r="B6" s="8"/>
      <c r="C6" s="1"/>
    </row>
    <row r="7" spans="1:4" ht="16.5" x14ac:dyDescent="0.3">
      <c r="A7" s="8"/>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5" x14ac:dyDescent="0.25"/>
  <cols>
    <col min="3" max="3" width="13.28515625" bestFit="1" customWidth="1"/>
    <col min="4" max="4" width="5.28515625"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x14ac:dyDescent="0.25">
      <c r="C2" s="21" t="s">
        <v>27</v>
      </c>
      <c r="D2" s="21" t="s">
        <v>29</v>
      </c>
      <c r="G2" s="21" t="s">
        <v>73</v>
      </c>
      <c r="H2" s="21" t="e">
        <f>Sheet1!D10+Sheet1!D11</f>
        <v>#REF!</v>
      </c>
      <c r="K2" s="31" t="s">
        <v>3</v>
      </c>
      <c r="L2" s="33" t="s">
        <v>74</v>
      </c>
      <c r="M2" s="33" t="s">
        <v>6</v>
      </c>
      <c r="N2" s="31" t="s">
        <v>75</v>
      </c>
      <c r="O2" s="33" t="s">
        <v>11</v>
      </c>
      <c r="P2" s="33" t="s">
        <v>76</v>
      </c>
      <c r="Q2" s="33" t="s">
        <v>77</v>
      </c>
      <c r="R2" s="33" t="s">
        <v>19</v>
      </c>
      <c r="S2" s="31" t="s">
        <v>22</v>
      </c>
      <c r="T2" s="31" t="s">
        <v>78</v>
      </c>
      <c r="U2" s="33" t="s">
        <v>25</v>
      </c>
    </row>
    <row r="3" spans="3:21" x14ac:dyDescent="0.25">
      <c r="C3" s="21" t="s">
        <v>78</v>
      </c>
      <c r="D3" s="21" t="e">
        <f>SUMIF(#REF!,Table47[[#Headers],[Music]],#REF!)</f>
        <v>#REF!</v>
      </c>
      <c r="G3" s="21" t="s">
        <v>79</v>
      </c>
      <c r="H3" s="21" t="e">
        <f>Sheet1!D3+Sheet1!D9</f>
        <v>#REF!</v>
      </c>
      <c r="K3" s="28" t="s">
        <v>80</v>
      </c>
      <c r="L3" s="30" t="s">
        <v>81</v>
      </c>
      <c r="M3" s="23" t="s">
        <v>82</v>
      </c>
      <c r="N3" s="28" t="s">
        <v>83</v>
      </c>
      <c r="O3" s="29" t="s">
        <v>84</v>
      </c>
      <c r="P3" s="21" t="s">
        <v>85</v>
      </c>
      <c r="Q3" s="29" t="s">
        <v>86</v>
      </c>
      <c r="R3" s="35" t="s">
        <v>87</v>
      </c>
      <c r="S3" s="28" t="s">
        <v>88</v>
      </c>
      <c r="T3" s="28" t="s">
        <v>86</v>
      </c>
      <c r="U3" s="34" t="s">
        <v>86</v>
      </c>
    </row>
    <row r="4" spans="3:21" x14ac:dyDescent="0.25">
      <c r="C4" s="21" t="s">
        <v>6</v>
      </c>
      <c r="D4" s="21" t="e">
        <f>SUMIF(#REF!,Table47[[#Headers],[Auditorium]],#REF!)</f>
        <v>#REF!</v>
      </c>
      <c r="K4" s="28" t="s">
        <v>89</v>
      </c>
      <c r="L4" s="26" t="s">
        <v>90</v>
      </c>
      <c r="M4" s="25" t="s">
        <v>86</v>
      </c>
      <c r="N4" s="28" t="s">
        <v>91</v>
      </c>
      <c r="O4" s="23" t="s">
        <v>92</v>
      </c>
      <c r="P4" s="23" t="s">
        <v>93</v>
      </c>
      <c r="Q4" s="23" t="s">
        <v>94</v>
      </c>
      <c r="R4" s="35" t="s">
        <v>95</v>
      </c>
      <c r="S4" s="28" t="s">
        <v>86</v>
      </c>
      <c r="T4" s="22" t="s">
        <v>96</v>
      </c>
      <c r="U4" s="27" t="s">
        <v>54</v>
      </c>
    </row>
    <row r="5" spans="3:21" ht="15.75" x14ac:dyDescent="0.25">
      <c r="C5" s="21" t="s">
        <v>97</v>
      </c>
      <c r="D5" s="21" t="e">
        <f>SUMIF(#REF!,Table47[[#Headers],[Custodial ]],#REF!)</f>
        <v>#REF!</v>
      </c>
      <c r="K5" s="36" t="s">
        <v>86</v>
      </c>
      <c r="L5" s="26" t="s">
        <v>86</v>
      </c>
      <c r="M5" s="23" t="s">
        <v>98</v>
      </c>
      <c r="N5" s="28" t="s">
        <v>86</v>
      </c>
      <c r="O5" s="25" t="s">
        <v>99</v>
      </c>
      <c r="P5" s="23" t="s">
        <v>100</v>
      </c>
      <c r="Q5" s="25" t="s">
        <v>101</v>
      </c>
      <c r="R5" s="21" t="s">
        <v>86</v>
      </c>
      <c r="S5" s="28" t="s">
        <v>102</v>
      </c>
      <c r="T5" s="22" t="s">
        <v>103</v>
      </c>
      <c r="U5" s="27" t="s">
        <v>101</v>
      </c>
    </row>
    <row r="6" spans="3:21" ht="15.75" x14ac:dyDescent="0.25">
      <c r="C6" s="21" t="s">
        <v>104</v>
      </c>
      <c r="D6" s="21" t="e">
        <f>SUMIF(#REF!,Table47[[#Headers],[Gym ]],#REF!)</f>
        <v>#REF!</v>
      </c>
      <c r="K6" s="36" t="s">
        <v>54</v>
      </c>
      <c r="L6" s="27" t="s">
        <v>54</v>
      </c>
      <c r="M6" s="25" t="s">
        <v>54</v>
      </c>
      <c r="N6" s="28" t="s">
        <v>105</v>
      </c>
      <c r="O6" s="23" t="s">
        <v>86</v>
      </c>
      <c r="P6" s="23" t="s">
        <v>89</v>
      </c>
      <c r="Q6" s="23" t="s">
        <v>54</v>
      </c>
      <c r="R6" s="29" t="s">
        <v>106</v>
      </c>
      <c r="S6" s="28" t="s">
        <v>54</v>
      </c>
      <c r="T6" s="24" t="s">
        <v>98</v>
      </c>
      <c r="U6" s="26" t="s">
        <v>107</v>
      </c>
    </row>
    <row r="7" spans="3:21" x14ac:dyDescent="0.25">
      <c r="C7" s="21" t="s">
        <v>108</v>
      </c>
      <c r="D7" s="21" t="e">
        <f>SUMIF(#REF!,Table47[[#Headers],[Kitchen\Cafeteria]],#REF!)</f>
        <v>#REF!</v>
      </c>
      <c r="K7" s="28" t="s">
        <v>109</v>
      </c>
      <c r="L7" s="27" t="s">
        <v>32</v>
      </c>
      <c r="M7" s="23"/>
      <c r="N7" s="28" t="s">
        <v>110</v>
      </c>
      <c r="O7" s="25" t="s">
        <v>111</v>
      </c>
      <c r="P7" s="23" t="s">
        <v>112</v>
      </c>
      <c r="Q7" s="23" t="s">
        <v>113</v>
      </c>
      <c r="R7" s="29" t="s">
        <v>54</v>
      </c>
      <c r="S7" s="28" t="s">
        <v>114</v>
      </c>
      <c r="T7" s="24" t="s">
        <v>115</v>
      </c>
      <c r="U7" s="26" t="s">
        <v>116</v>
      </c>
    </row>
    <row r="8" spans="3:21" ht="15.75" x14ac:dyDescent="0.25">
      <c r="C8" s="21" t="s">
        <v>25</v>
      </c>
      <c r="D8" s="21" t="e">
        <f>SUMIF(#REF!,Table47[[#Headers],[Science]],#REF!)</f>
        <v>#REF!</v>
      </c>
      <c r="K8" s="29" t="s">
        <v>117</v>
      </c>
      <c r="L8" s="35" t="s">
        <v>114</v>
      </c>
      <c r="M8" s="21"/>
      <c r="N8" s="32"/>
      <c r="O8" s="23" t="s">
        <v>118</v>
      </c>
      <c r="P8" s="21" t="s">
        <v>86</v>
      </c>
      <c r="Q8" s="25" t="s">
        <v>119</v>
      </c>
      <c r="R8" s="29" t="s">
        <v>114</v>
      </c>
      <c r="S8" s="32"/>
      <c r="T8" s="22" t="s">
        <v>114</v>
      </c>
      <c r="U8" s="29" t="s">
        <v>120</v>
      </c>
    </row>
    <row r="9" spans="3:21" ht="15.75" x14ac:dyDescent="0.25">
      <c r="C9" s="21" t="s">
        <v>74</v>
      </c>
      <c r="D9" s="21" t="e">
        <f>SUMIF(#REF!,Table47[[#Headers],[Art]],#REF!)</f>
        <v>#REF!</v>
      </c>
      <c r="K9" s="32"/>
      <c r="L9" s="21"/>
      <c r="M9" s="21"/>
      <c r="N9" s="32"/>
      <c r="O9" s="21"/>
      <c r="P9" s="35" t="s">
        <v>121</v>
      </c>
      <c r="Q9" s="21"/>
      <c r="R9" s="29" t="s">
        <v>122</v>
      </c>
      <c r="S9" s="32"/>
      <c r="T9" s="21"/>
      <c r="U9" s="21"/>
    </row>
    <row r="10" spans="3:21" ht="15.75" x14ac:dyDescent="0.25">
      <c r="C10" s="21" t="s">
        <v>123</v>
      </c>
      <c r="D10" s="21" t="e">
        <f>SUMIF(#REF!,#REF!,#REF!)</f>
        <v>#REF!</v>
      </c>
      <c r="K10" s="32"/>
      <c r="L10" s="21"/>
      <c r="M10" s="21"/>
      <c r="N10" s="32"/>
      <c r="O10" s="21"/>
      <c r="P10" s="35" t="s">
        <v>124</v>
      </c>
      <c r="Q10" s="21"/>
      <c r="R10" s="21"/>
      <c r="S10" s="32"/>
      <c r="T10" s="21"/>
      <c r="U10" s="21"/>
    </row>
    <row r="11" spans="3:21" x14ac:dyDescent="0.25">
      <c r="C11" s="21" t="s">
        <v>19</v>
      </c>
      <c r="D11" s="21" t="e">
        <f>SUMIF(#REF!,Table47[[#Headers],[Makerspace]],#REF!)</f>
        <v>#REF!</v>
      </c>
    </row>
    <row r="12" spans="3:21" ht="15.75" x14ac:dyDescent="0.25">
      <c r="C12" s="21" t="s">
        <v>3</v>
      </c>
      <c r="D12" s="21" t="e">
        <f>SUMIF(#REF!,Table47[[#Headers],[Administrative]],#REF!)</f>
        <v>#REF!</v>
      </c>
      <c r="K12" s="32"/>
      <c r="L12" s="21"/>
      <c r="M12" s="21"/>
      <c r="N12" s="32"/>
      <c r="O12" s="21"/>
      <c r="P12" s="21"/>
      <c r="Q12" s="21"/>
      <c r="R12" s="21"/>
      <c r="S12" s="32"/>
      <c r="T12" s="21"/>
      <c r="U12" s="21"/>
    </row>
    <row r="13" spans="3:21" x14ac:dyDescent="0.25">
      <c r="C13" s="21" t="s">
        <v>75</v>
      </c>
      <c r="D13" s="21" t="e">
        <f>SUMIF(#REF!,Table47[[#Headers],[Classroom]],#REF!)</f>
        <v>#REF!</v>
      </c>
    </row>
    <row r="14" spans="3:21" x14ac:dyDescent="0.25">
      <c r="C14" s="21" t="s">
        <v>22</v>
      </c>
      <c r="D14" s="21" t="e">
        <f>SUMIF(#REF!,Table47[[#Headers],[Medical]],#REF!)</f>
        <v>#REF!</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13323-0091-451C-849F-5E4E972B437A}">
  <ds:schemaRefs>
    <ds:schemaRef ds:uri="http://schemas.microsoft.com/sharepoint/v3/contenttype/forms"/>
  </ds:schemaRefs>
</ds:datastoreItem>
</file>

<file path=customXml/itemProps2.xml><?xml version="1.0" encoding="utf-8"?>
<ds:datastoreItem xmlns:ds="http://schemas.openxmlformats.org/officeDocument/2006/customXml" ds:itemID="{B9BC59D9-4BB4-44AF-A4F6-29B26A28A2B9}">
  <ds:schemaRefs>
    <ds:schemaRef ds:uri="http://purl.org/dc/terms/"/>
    <ds:schemaRef ds:uri="http://schemas.microsoft.com/office/2006/documentManagement/types"/>
    <ds:schemaRef ds:uri="http://schemas.microsoft.com/office/infopath/2007/PartnerControls"/>
    <ds:schemaRef ds:uri="f5348eea-1c45-4bf0-82fb-93cfbbeaa507"/>
    <ds:schemaRef ds:uri="http://purl.org/dc/elements/1.1/"/>
    <ds:schemaRef ds:uri="http://purl.org/dc/dcmitype/"/>
    <ds:schemaRef ds:uri="http://schemas.microsoft.com/office/2006/metadata/properties"/>
    <ds:schemaRef ds:uri="http://schemas.openxmlformats.org/package/2006/metadata/core-properties"/>
    <ds:schemaRef ds:uri="4ddc00ed-9b3f-4582-a438-505535ed06ef"/>
    <ds:schemaRef ds:uri="http://www.w3.org/XML/1998/namespace"/>
  </ds:schemaRefs>
</ds:datastoreItem>
</file>

<file path=customXml/itemProps3.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Instructions &amp; Guidelines</vt:lpstr>
      <vt:lpstr>Data Master Sheet</vt:lpstr>
      <vt:lpstr>Sheet3</vt:lpstr>
      <vt:lpstr>Furniture</vt:lpstr>
      <vt:lpstr>Equipment</vt:lpstr>
      <vt:lpstr>Sheet2</vt:lpstr>
      <vt:lpstr>Response Items</vt:lpstr>
      <vt:lpstr>Sheet1</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 </cp:lastModifiedBy>
  <cp:revision/>
  <dcterms:created xsi:type="dcterms:W3CDTF">2016-11-16T14:09:39Z</dcterms:created>
  <dcterms:modified xsi:type="dcterms:W3CDTF">2021-05-13T18:47:29Z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