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cmsba.sharepoint.com/sites/Strategy/Shared Documents/FFE Data Collection/2020/"/>
    </mc:Choice>
  </mc:AlternateContent>
  <xr:revisionPtr revIDLastSave="8" documentId="8_{FAC80819-A9C5-4D70-9A2E-8F39B119D8B1}" xr6:coauthVersionLast="46" xr6:coauthVersionMax="46" xr10:uidLastSave="{655CED92-4978-4F9B-8C72-2434AD04A26B}"/>
  <bookViews>
    <workbookView xWindow="-120" yWindow="-120" windowWidth="29040" windowHeight="15840" activeTab="3" xr2:uid="{00000000-000D-0000-FFFF-FFFF00000000}"/>
  </bookViews>
  <sheets>
    <sheet name="Instructions &amp; Guidelines" sheetId="15" r:id="rId1"/>
    <sheet name="Data Master Sheet" sheetId="1" r:id="rId2"/>
    <sheet name="Sheet3" sheetId="19" state="hidden" r:id="rId3"/>
    <sheet name="Furniture " sheetId="20" r:id="rId4"/>
    <sheet name="Equipment" sheetId="21" r:id="rId5"/>
    <sheet name="Sheet2" sheetId="16" state="hidden" r:id="rId6"/>
    <sheet name="Response Items" sheetId="13" state="hidden" r:id="rId7"/>
    <sheet name="Sheet1" sheetId="14" state="hidden" r:id="rId8"/>
  </sheets>
  <definedNames>
    <definedName name="_xlnm._FilterDatabase" localSheetId="3" hidden="1">'Furniture '!$A$2:$L$132</definedName>
    <definedName name="Admin">#REF!</definedName>
    <definedName name="Administrative">Sheet1!$K$3:$K$8</definedName>
    <definedName name="Art">Sheet1!$L$3:$L$8</definedName>
    <definedName name="Auditorium">Sheet1!$M$3:$M$6</definedName>
    <definedName name="Classroom">Sheet1!$N$3:$N$7</definedName>
    <definedName name="Custodial">Sheet1!$O$3:$O$8</definedName>
    <definedName name="Equipment">Table47[#All]</definedName>
    <definedName name="Finishes">Table2[[#Headers],[Finishes]]</definedName>
    <definedName name="Gym">Sheet1!$P$3:$P$10</definedName>
    <definedName name="Kitchen\Cafeteria">Sheet1!$Q$3:$Q$8</definedName>
    <definedName name="Makerspace">Sheet1!$R$3:$R$9</definedName>
    <definedName name="Medical">Sheet1!$S$3:$S$7</definedName>
    <definedName name="Music">Sheet1!$T$3:$T$8</definedName>
    <definedName name="Product">#REF!</definedName>
    <definedName name="Science">Sheet1!$U$3:$U$8</definedName>
    <definedName name="Technology">#REF!</definedName>
    <definedName name="Use">Table3[Product]</definedName>
    <definedName name="Utilization">Table3[[#All],[Product]]</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32" i="20" l="1"/>
  <c r="K131" i="20"/>
  <c r="G10" i="1"/>
  <c r="J47" i="1"/>
  <c r="K236" i="21"/>
  <c r="K235" i="21"/>
  <c r="K234" i="21"/>
  <c r="K233" i="21"/>
  <c r="K232" i="21"/>
  <c r="K231" i="21"/>
  <c r="K230" i="21"/>
  <c r="K229" i="21"/>
  <c r="K228" i="21"/>
  <c r="K227" i="21"/>
  <c r="K226" i="21"/>
  <c r="K225" i="21"/>
  <c r="K224" i="21"/>
  <c r="K223" i="21"/>
  <c r="K222" i="21"/>
  <c r="K221" i="21"/>
  <c r="K220" i="21"/>
  <c r="K219" i="21"/>
  <c r="K218" i="21"/>
  <c r="K217" i="21"/>
  <c r="K216" i="21"/>
  <c r="K215" i="21"/>
  <c r="K214" i="21"/>
  <c r="K213" i="21"/>
  <c r="K212" i="21"/>
  <c r="K211" i="21"/>
  <c r="K210" i="21"/>
  <c r="K209" i="21"/>
  <c r="K208" i="21"/>
  <c r="K207" i="21"/>
  <c r="K206" i="21"/>
  <c r="K205" i="21"/>
  <c r="K204" i="21"/>
  <c r="K203" i="21"/>
  <c r="K202" i="21"/>
  <c r="K201" i="21"/>
  <c r="K200" i="21"/>
  <c r="K199" i="21"/>
  <c r="K198" i="21"/>
  <c r="K197" i="21"/>
  <c r="K196" i="21"/>
  <c r="K195" i="21"/>
  <c r="K194" i="21"/>
  <c r="K193" i="21"/>
  <c r="K192" i="21"/>
  <c r="K191" i="21"/>
  <c r="K190" i="21"/>
  <c r="K189" i="21"/>
  <c r="K188" i="21"/>
  <c r="K187" i="21"/>
  <c r="K186" i="21"/>
  <c r="K185" i="21"/>
  <c r="K184" i="21"/>
  <c r="K183" i="21"/>
  <c r="K182" i="21"/>
  <c r="K181" i="21"/>
  <c r="K180" i="21"/>
  <c r="K179" i="21"/>
  <c r="K178" i="21"/>
  <c r="K177" i="21"/>
  <c r="K176" i="21"/>
  <c r="K175" i="21"/>
  <c r="K174" i="21"/>
  <c r="K173" i="21"/>
  <c r="K172" i="21"/>
  <c r="K171" i="21"/>
  <c r="K170" i="21"/>
  <c r="K169" i="21"/>
  <c r="K168" i="21"/>
  <c r="K167" i="21"/>
  <c r="K166" i="21"/>
  <c r="K165" i="21"/>
  <c r="K164" i="21"/>
  <c r="K163" i="21"/>
  <c r="K162" i="21"/>
  <c r="K161" i="21"/>
  <c r="K160" i="21"/>
  <c r="K159" i="21"/>
  <c r="K158" i="21"/>
  <c r="K157" i="21"/>
  <c r="K156" i="21"/>
  <c r="K155" i="21"/>
  <c r="K154" i="21"/>
  <c r="K153" i="21"/>
  <c r="K152" i="21"/>
  <c r="K151" i="21"/>
  <c r="K150" i="21"/>
  <c r="K149" i="21"/>
  <c r="K148" i="21"/>
  <c r="K147" i="21"/>
  <c r="K146" i="21"/>
  <c r="K145" i="21"/>
  <c r="K144" i="21"/>
  <c r="K143" i="21"/>
  <c r="K142" i="21"/>
  <c r="K141" i="21"/>
  <c r="K140" i="21"/>
  <c r="K139" i="21"/>
  <c r="K138" i="21"/>
  <c r="K137" i="21"/>
  <c r="K136" i="21"/>
  <c r="K135" i="21"/>
  <c r="K134" i="21"/>
  <c r="K133" i="21"/>
  <c r="K132" i="21"/>
  <c r="K131" i="21"/>
  <c r="K130" i="21"/>
  <c r="K129" i="21"/>
  <c r="K128" i="21"/>
  <c r="K127" i="21"/>
  <c r="K126" i="21"/>
  <c r="K125" i="21"/>
  <c r="K124" i="21"/>
  <c r="K123" i="21"/>
  <c r="K122" i="21"/>
  <c r="K121" i="21"/>
  <c r="K120" i="21"/>
  <c r="K119" i="21"/>
  <c r="K118" i="21"/>
  <c r="K117" i="21"/>
  <c r="K116" i="21"/>
  <c r="K115" i="21"/>
  <c r="K114" i="21"/>
  <c r="K113" i="21"/>
  <c r="K112" i="21"/>
  <c r="K111" i="21"/>
  <c r="K110" i="21"/>
  <c r="K109" i="21"/>
  <c r="K108" i="21"/>
  <c r="K107" i="21"/>
  <c r="K106" i="21"/>
  <c r="K105" i="21"/>
  <c r="K104" i="21"/>
  <c r="K103" i="21"/>
  <c r="K102" i="21"/>
  <c r="K101" i="21"/>
  <c r="K100" i="21"/>
  <c r="K99" i="21"/>
  <c r="K98" i="21"/>
  <c r="K97" i="21"/>
  <c r="K96" i="21"/>
  <c r="K95" i="21"/>
  <c r="K94" i="21"/>
  <c r="K93" i="21"/>
  <c r="K92" i="21"/>
  <c r="K91" i="21"/>
  <c r="K90" i="21"/>
  <c r="K89" i="21"/>
  <c r="K88" i="21"/>
  <c r="K87" i="21"/>
  <c r="K86" i="21"/>
  <c r="K85" i="21"/>
  <c r="K84" i="21"/>
  <c r="K83" i="21"/>
  <c r="K82" i="21"/>
  <c r="K81" i="21"/>
  <c r="K80" i="21"/>
  <c r="K79" i="21"/>
  <c r="K78" i="21"/>
  <c r="K77" i="21"/>
  <c r="K76" i="21"/>
  <c r="K75" i="21"/>
  <c r="K74" i="21"/>
  <c r="K73" i="21"/>
  <c r="K72" i="21"/>
  <c r="K71" i="21"/>
  <c r="K70" i="21"/>
  <c r="K69" i="21"/>
  <c r="K68" i="21"/>
  <c r="K67" i="21"/>
  <c r="K66" i="21"/>
  <c r="K65" i="21"/>
  <c r="K64" i="21"/>
  <c r="K63" i="21"/>
  <c r="K62" i="21"/>
  <c r="K61" i="21"/>
  <c r="K60" i="21"/>
  <c r="K59" i="21"/>
  <c r="K58" i="21"/>
  <c r="K57" i="21"/>
  <c r="K56" i="21"/>
  <c r="K55" i="21"/>
  <c r="K54" i="21"/>
  <c r="K53" i="21"/>
  <c r="K52" i="21"/>
  <c r="K51" i="21"/>
  <c r="K50" i="21"/>
  <c r="K49" i="21"/>
  <c r="K48" i="21"/>
  <c r="K47" i="21"/>
  <c r="K46" i="21"/>
  <c r="K45" i="21"/>
  <c r="K44" i="21"/>
  <c r="K43" i="21"/>
  <c r="K42" i="21"/>
  <c r="K41" i="21"/>
  <c r="K40" i="21"/>
  <c r="K39" i="21"/>
  <c r="K38" i="21"/>
  <c r="K37" i="21"/>
  <c r="K36" i="21"/>
  <c r="K35" i="21"/>
  <c r="K34" i="21"/>
  <c r="K33" i="21"/>
  <c r="K32" i="21"/>
  <c r="K31" i="21"/>
  <c r="K30" i="21"/>
  <c r="K29" i="21"/>
  <c r="K28" i="21"/>
  <c r="K27" i="21"/>
  <c r="K26" i="21"/>
  <c r="K25" i="21"/>
  <c r="K24" i="21"/>
  <c r="K23" i="21"/>
  <c r="K22" i="21"/>
  <c r="K21" i="21"/>
  <c r="K20" i="21"/>
  <c r="K19" i="21"/>
  <c r="K18" i="21"/>
  <c r="K17" i="21"/>
  <c r="K16" i="21"/>
  <c r="K15" i="21"/>
  <c r="K14" i="21"/>
  <c r="K13" i="21"/>
  <c r="K12" i="21"/>
  <c r="K11" i="21"/>
  <c r="K10" i="21"/>
  <c r="K9" i="21"/>
  <c r="K8" i="21"/>
  <c r="K7" i="21"/>
  <c r="K6" i="21"/>
  <c r="K5" i="21"/>
  <c r="K4" i="21"/>
  <c r="K3" i="21"/>
  <c r="K130" i="20"/>
  <c r="K129" i="20"/>
  <c r="K128" i="20"/>
  <c r="K127" i="20"/>
  <c r="K126" i="20"/>
  <c r="K125" i="20"/>
  <c r="K124" i="20"/>
  <c r="K123" i="20"/>
  <c r="K122" i="20"/>
  <c r="K121" i="20"/>
  <c r="K120" i="20"/>
  <c r="K119" i="20"/>
  <c r="K118" i="20"/>
  <c r="K117" i="20"/>
  <c r="K116" i="20"/>
  <c r="K115" i="20"/>
  <c r="K114" i="20"/>
  <c r="K113" i="20"/>
  <c r="K112" i="20"/>
  <c r="K111" i="20"/>
  <c r="K110" i="20"/>
  <c r="K109" i="20"/>
  <c r="K108" i="20"/>
  <c r="K107" i="20"/>
  <c r="K106" i="20"/>
  <c r="K105" i="20"/>
  <c r="K104" i="20"/>
  <c r="K103" i="20"/>
  <c r="K102" i="20"/>
  <c r="K101" i="20"/>
  <c r="K100" i="20"/>
  <c r="K99" i="20"/>
  <c r="K98" i="20"/>
  <c r="K97"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K57" i="20"/>
  <c r="K56" i="20"/>
  <c r="K55" i="20"/>
  <c r="K54" i="20"/>
  <c r="K53" i="20"/>
  <c r="K52" i="20"/>
  <c r="K51" i="20"/>
  <c r="K50" i="20"/>
  <c r="K49" i="20"/>
  <c r="K48" i="20"/>
  <c r="K47" i="20"/>
  <c r="K46" i="20"/>
  <c r="K45" i="20"/>
  <c r="K44" i="20"/>
  <c r="K43" i="20"/>
  <c r="K42" i="20"/>
  <c r="K41" i="20"/>
  <c r="K40" i="20"/>
  <c r="K39" i="20"/>
  <c r="K38" i="20"/>
  <c r="K37" i="20"/>
  <c r="K36" i="20"/>
  <c r="K35" i="20"/>
  <c r="K34" i="20"/>
  <c r="K33" i="20"/>
  <c r="K32" i="20"/>
  <c r="K31" i="20"/>
  <c r="K30" i="20"/>
  <c r="K29" i="20"/>
  <c r="K28" i="20"/>
  <c r="K27" i="20"/>
  <c r="K26" i="20"/>
  <c r="K25" i="20"/>
  <c r="K24" i="20"/>
  <c r="K23" i="20"/>
  <c r="K22" i="20"/>
  <c r="K21" i="20"/>
  <c r="K20" i="20"/>
  <c r="K19" i="20"/>
  <c r="K18" i="20"/>
  <c r="K17" i="20"/>
  <c r="K16" i="20"/>
  <c r="K15" i="20"/>
  <c r="K14" i="20"/>
  <c r="K13" i="20"/>
  <c r="K12" i="20"/>
  <c r="K11" i="20"/>
  <c r="K10" i="20"/>
  <c r="K9" i="20"/>
  <c r="K8" i="20"/>
  <c r="K7" i="20"/>
  <c r="K6" i="20"/>
  <c r="K5" i="20"/>
  <c r="K4" i="20"/>
  <c r="K3" i="20"/>
  <c r="F6" i="19"/>
  <c r="D14" i="14" l="1"/>
  <c r="D11" i="14"/>
  <c r="D9" i="14"/>
  <c r="D8" i="14"/>
  <c r="D7" i="14"/>
  <c r="D6" i="14"/>
  <c r="D5" i="14"/>
  <c r="D4" i="14"/>
  <c r="D3" i="14"/>
  <c r="D10" i="14" l="1"/>
  <c r="H3" i="14" l="1"/>
  <c r="H2" i="14"/>
  <c r="F8" i="19"/>
  <c r="F7" i="19"/>
  <c r="F5" i="19"/>
  <c r="F4" i="19"/>
  <c r="D12" i="14" l="1"/>
  <c r="D13" i="14"/>
</calcChain>
</file>

<file path=xl/sharedStrings.xml><?xml version="1.0" encoding="utf-8"?>
<sst xmlns="http://schemas.openxmlformats.org/spreadsheetml/2006/main" count="3336" uniqueCount="1376">
  <si>
    <t>MSBA Furniture and Equipment Data Collection 2020</t>
  </si>
  <si>
    <t>District Name:</t>
  </si>
  <si>
    <t xml:space="preserve">Total Furniture Only </t>
  </si>
  <si>
    <t>Administrative</t>
  </si>
  <si>
    <t xml:space="preserve">Total Administrator (Non-Teacher) Desks:    
</t>
  </si>
  <si>
    <t>School Name:</t>
  </si>
  <si>
    <t>Auditorium</t>
  </si>
  <si>
    <t xml:space="preserve">Total Administrator (Non-Teacher) Tables:  </t>
  </si>
  <si>
    <t xml:space="preserve">Grades Served: </t>
  </si>
  <si>
    <t xml:space="preserve">Total Equipment Only 
</t>
  </si>
  <si>
    <t xml:space="preserve">Classroom </t>
  </si>
  <si>
    <t xml:space="preserve">Custodial </t>
  </si>
  <si>
    <t xml:space="preserve">Total Administrator (Non-Teacher) Conference Tables:  </t>
  </si>
  <si>
    <t>Design Student Enrollment Number:</t>
  </si>
  <si>
    <t>Tally of the Remainder of FF&amp;E Items Only</t>
  </si>
  <si>
    <t xml:space="preserve">Gym 
</t>
  </si>
  <si>
    <t>Furniture Order Date (MM/YYYY):</t>
  </si>
  <si>
    <t xml:space="preserve">Kitchen/Cafeteria </t>
  </si>
  <si>
    <t xml:space="preserve">Total Amount Spent on Administrator (Non-Teacher) Side Chairs:  
</t>
  </si>
  <si>
    <t>Makerspace</t>
  </si>
  <si>
    <t>School Opening Date (MM/YYYY):</t>
  </si>
  <si>
    <t xml:space="preserve">Total Amount Spent on all Furniture and Equipment </t>
  </si>
  <si>
    <t>Medical</t>
  </si>
  <si>
    <t xml:space="preserve">Total Amount Spent on Administrator (Non-Teacher) Task Chairs:  </t>
  </si>
  <si>
    <t>Music &amp; Art</t>
  </si>
  <si>
    <t>Science</t>
  </si>
  <si>
    <t xml:space="preserve">Section 5: Furniture Cost &amp; Product Itemized Information
</t>
  </si>
  <si>
    <t>Category</t>
  </si>
  <si>
    <t>Product</t>
  </si>
  <si>
    <t>Total</t>
  </si>
  <si>
    <t>Admin</t>
  </si>
  <si>
    <t>Desks</t>
  </si>
  <si>
    <t>Tables</t>
  </si>
  <si>
    <t>Side Chairs</t>
  </si>
  <si>
    <t>Task Chairs</t>
  </si>
  <si>
    <t>Conference Table</t>
  </si>
  <si>
    <t xml:space="preserve">Section 6: Equipment Cost &amp; Product Itemized Information
</t>
  </si>
  <si>
    <t>Furniture List</t>
  </si>
  <si>
    <t>Subject</t>
  </si>
  <si>
    <t>Finishes</t>
  </si>
  <si>
    <t xml:space="preserve">General Classroom </t>
  </si>
  <si>
    <t xml:space="preserve">Seating </t>
  </si>
  <si>
    <t>Standard</t>
  </si>
  <si>
    <t>Students</t>
  </si>
  <si>
    <t xml:space="preserve">Cafeteria </t>
  </si>
  <si>
    <t>Customized</t>
  </si>
  <si>
    <t>Teachers</t>
  </si>
  <si>
    <t xml:space="preserve">Media Center/Break-out Space </t>
  </si>
  <si>
    <t>Mobile Carts/Podium</t>
  </si>
  <si>
    <t>Faculty/Staff</t>
  </si>
  <si>
    <t>Miscellaneous</t>
  </si>
  <si>
    <t>Lecterns</t>
  </si>
  <si>
    <t>Common Area</t>
  </si>
  <si>
    <t>Nurse</t>
  </si>
  <si>
    <t>Storage</t>
  </si>
  <si>
    <t>N/A</t>
  </si>
  <si>
    <t>Chairs</t>
  </si>
  <si>
    <t>Other</t>
  </si>
  <si>
    <t>Shelves</t>
  </si>
  <si>
    <t>Beds/Recovery Couches</t>
  </si>
  <si>
    <t xml:space="preserve">Furniture Applications </t>
  </si>
  <si>
    <t xml:space="preserve">Product Type </t>
  </si>
  <si>
    <t xml:space="preserve">Contract Type </t>
  </si>
  <si>
    <t>Product Utilization</t>
  </si>
  <si>
    <t xml:space="preserve">General Classroom Furniture </t>
  </si>
  <si>
    <t>Seating</t>
  </si>
  <si>
    <t>Public Bid/M.G.L.c.30B</t>
  </si>
  <si>
    <t>Cafeteria Furniture</t>
  </si>
  <si>
    <t>State/OSD</t>
  </si>
  <si>
    <t>Media Center/Break-Out Space Furniture</t>
  </si>
  <si>
    <t>MHEC</t>
  </si>
  <si>
    <t>Mobile Carts/Podiums</t>
  </si>
  <si>
    <t>Other (Please specify):</t>
  </si>
  <si>
    <t>Tech&amp;Makerspace</t>
  </si>
  <si>
    <t>Art</t>
  </si>
  <si>
    <t>Classroom</t>
  </si>
  <si>
    <t xml:space="preserve">Gym </t>
  </si>
  <si>
    <t>Kitchen\Cafeteria</t>
  </si>
  <si>
    <t>Music</t>
  </si>
  <si>
    <t>Music&amp;Art</t>
  </si>
  <si>
    <t>Bulletin Boards</t>
  </si>
  <si>
    <t>Easels</t>
  </si>
  <si>
    <t>Grand Piano</t>
  </si>
  <si>
    <t>Dividers</t>
  </si>
  <si>
    <t>Burnishers</t>
  </si>
  <si>
    <t>Sports Equipment</t>
  </si>
  <si>
    <t>Misc.</t>
  </si>
  <si>
    <t>3D Printing</t>
  </si>
  <si>
    <t>Defibrillator</t>
  </si>
  <si>
    <t>Carts/Racks</t>
  </si>
  <si>
    <t>Kilns</t>
  </si>
  <si>
    <t>Whiteboards/Chalkboards</t>
  </si>
  <si>
    <t>Lawn Mowers</t>
  </si>
  <si>
    <t>Basketball Nets</t>
  </si>
  <si>
    <t>Prep Tables</t>
  </si>
  <si>
    <t>Markerboards</t>
  </si>
  <si>
    <t>Music Stands</t>
  </si>
  <si>
    <t>Custodial</t>
  </si>
  <si>
    <t>Podium</t>
  </si>
  <si>
    <t>Leaf Blowers</t>
  </si>
  <si>
    <t>Benches/Bleachers</t>
  </si>
  <si>
    <t>Refrigeration</t>
  </si>
  <si>
    <t>Scales</t>
  </si>
  <si>
    <t>Piano</t>
  </si>
  <si>
    <t>Gym</t>
  </si>
  <si>
    <t>Shelving</t>
  </si>
  <si>
    <t>Robotics</t>
  </si>
  <si>
    <t>Demonstration Table</t>
  </si>
  <si>
    <t>Kitchen</t>
  </si>
  <si>
    <t>Wall &amp; Divider Panels</t>
  </si>
  <si>
    <t>Mobile Storage</t>
  </si>
  <si>
    <t>Snow Blowers</t>
  </si>
  <si>
    <t>Exercise Equipment</t>
  </si>
  <si>
    <t>Stoves/Ovens</t>
  </si>
  <si>
    <t>Utility Carts</t>
  </si>
  <si>
    <t>Portable Risers</t>
  </si>
  <si>
    <t>Work/Lab Table</t>
  </si>
  <si>
    <t>Whiteboards</t>
  </si>
  <si>
    <t>Vacuum Cleaners</t>
  </si>
  <si>
    <t>Trash barrels/Containers</t>
  </si>
  <si>
    <t>Lab Tools</t>
  </si>
  <si>
    <t>Trampolines</t>
  </si>
  <si>
    <t>Workstations</t>
  </si>
  <si>
    <t>Technology</t>
  </si>
  <si>
    <t>Treadmills</t>
  </si>
  <si>
    <r>
      <rPr>
        <b/>
        <u/>
        <sz val="18"/>
        <color theme="1"/>
        <rFont val="Calibri"/>
        <family val="2"/>
        <scheme val="minor"/>
      </rPr>
      <t>Section 1:</t>
    </r>
    <r>
      <rPr>
        <b/>
        <sz val="18"/>
        <color theme="1"/>
        <rFont val="Calibri"/>
        <family val="2"/>
        <scheme val="minor"/>
      </rPr>
      <t xml:space="preserve"> General Information </t>
    </r>
  </si>
  <si>
    <r>
      <rPr>
        <b/>
        <u/>
        <sz val="18"/>
        <color theme="1"/>
        <rFont val="Calibri"/>
        <family val="2"/>
        <scheme val="minor"/>
      </rPr>
      <t xml:space="preserve">Section 2: </t>
    </r>
    <r>
      <rPr>
        <b/>
        <sz val="18"/>
        <color theme="1"/>
        <rFont val="Calibri"/>
        <family val="2"/>
        <scheme val="minor"/>
      </rPr>
      <t>Total School Furniture and Equipment Cost</t>
    </r>
  </si>
  <si>
    <r>
      <rPr>
        <b/>
        <u/>
        <sz val="18"/>
        <color theme="1"/>
        <rFont val="Calibri"/>
        <family val="2"/>
        <scheme val="minor"/>
      </rPr>
      <t>Section 3:</t>
    </r>
    <r>
      <rPr>
        <b/>
        <sz val="18"/>
        <color theme="1"/>
        <rFont val="Calibri"/>
        <family val="2"/>
        <scheme val="minor"/>
      </rPr>
      <t xml:space="preserve"> Total Equipment Cost by Subject/Area</t>
    </r>
  </si>
  <si>
    <r>
      <rPr>
        <b/>
        <u/>
        <sz val="18"/>
        <color theme="1"/>
        <rFont val="Calibri"/>
        <family val="2"/>
        <scheme val="minor"/>
      </rPr>
      <t>Section 4:</t>
    </r>
    <r>
      <rPr>
        <b/>
        <sz val="18"/>
        <color theme="1"/>
        <rFont val="Calibri"/>
        <family val="2"/>
        <scheme val="minor"/>
      </rPr>
      <t xml:space="preserve"> Total Administrator (Non-Teacher) Furniture &amp; Equipment Cost</t>
    </r>
  </si>
  <si>
    <t>5-8</t>
  </si>
  <si>
    <t>Braintree East Middle School</t>
  </si>
  <si>
    <t>Braintree Public School</t>
  </si>
  <si>
    <t>Phase 01: 04/2019                Phase 02: 09/2019               Phase: 03: 03/2020</t>
  </si>
  <si>
    <t>09/2020</t>
  </si>
  <si>
    <t>Code</t>
  </si>
  <si>
    <t>FFE_Use</t>
  </si>
  <si>
    <t>FFE_Type</t>
  </si>
  <si>
    <t>Description</t>
  </si>
  <si>
    <t>Vendor</t>
  </si>
  <si>
    <t>Mfg</t>
  </si>
  <si>
    <t>ModelNo</t>
  </si>
  <si>
    <t>Finish</t>
  </si>
  <si>
    <t>Qty</t>
  </si>
  <si>
    <t>Unit Cost</t>
  </si>
  <si>
    <t>Total Cost</t>
  </si>
  <si>
    <t>Contract Type</t>
  </si>
  <si>
    <t>01.CH.0018</t>
  </si>
  <si>
    <t>General Classroom</t>
  </si>
  <si>
    <t>01.TK.3672Student Chair, Cantilever, 18" SH</t>
  </si>
  <si>
    <t>RDC Holdings, LLC - School Furnishings</t>
  </si>
  <si>
    <t>Alumni</t>
  </si>
  <si>
    <t>Smooth - C-SM-CANT-18-PC</t>
  </si>
  <si>
    <t>Seat: Sky Blue; Frame/Legs: Metallic</t>
  </si>
  <si>
    <t>01.CH.0418</t>
  </si>
  <si>
    <t>Resource/Small Group</t>
  </si>
  <si>
    <t>Student Chair, 4-Leg</t>
  </si>
  <si>
    <t>Smooth - C-SM-18-PC</t>
  </si>
  <si>
    <t>01.CH.BB01-1</t>
  </si>
  <si>
    <t>Media Center/Breakout</t>
  </si>
  <si>
    <t>Bean Bag, Short</t>
  </si>
  <si>
    <t>Creative Office Pavilion</t>
  </si>
  <si>
    <t>Yogibo</t>
  </si>
  <si>
    <t>Short</t>
  </si>
  <si>
    <t>Green</t>
  </si>
  <si>
    <t>01.CH.BB02</t>
  </si>
  <si>
    <t>Bean Bag, Pod</t>
  </si>
  <si>
    <t>Monitor Equipment Co., Inc.</t>
  </si>
  <si>
    <t>Pod-X</t>
  </si>
  <si>
    <t xml:space="preserve">Blue
</t>
  </si>
  <si>
    <t>01.CH.BB02-1</t>
  </si>
  <si>
    <t>Blue</t>
  </si>
  <si>
    <t>01.CH.BB03-1</t>
  </si>
  <si>
    <t>Bean Bag, Lounge</t>
  </si>
  <si>
    <t>Lounger</t>
  </si>
  <si>
    <t>01.CH.YB02</t>
  </si>
  <si>
    <t>Ball Chair w/Base, Lockable Casters</t>
  </si>
  <si>
    <t>School Specialty/CanDo</t>
  </si>
  <si>
    <t>5000739</t>
  </si>
  <si>
    <t>01.DC.2436</t>
  </si>
  <si>
    <t>Table/Desk</t>
  </si>
  <si>
    <t>Student Desk, Study Carrel</t>
  </si>
  <si>
    <t>SC-OVAL-2436-HPL</t>
  </si>
  <si>
    <t xml:space="preserve">HPL/Edge: Cosmic Strandz/Gray; Powdercoat Frame/Legs: Metallic
</t>
  </si>
  <si>
    <t>01.DK.2026</t>
  </si>
  <si>
    <t>Student Desk, Cantilever, Adjustable</t>
  </si>
  <si>
    <t>Integrity D-INT-CANT-2026-HP-PC-Adj</t>
  </si>
  <si>
    <t>Hard Plastic Top: Cosmic Strandz;
Powdercoat: Metallic</t>
  </si>
  <si>
    <t>01.DS.2026</t>
  </si>
  <si>
    <t>Student Desk, Cantilever, Adj., Standing</t>
  </si>
  <si>
    <t>Integrity D-INT-CANT-2026-HP-PC-Adj 30-42</t>
  </si>
  <si>
    <t>Hard Plastic Top: Cosmic Strandz; Powdercoat: Metallic</t>
  </si>
  <si>
    <t>01.PD.2026-1</t>
  </si>
  <si>
    <t>Podium, Mobile</t>
  </si>
  <si>
    <t>Academia</t>
  </si>
  <si>
    <t>Surge Desk - 1626 w/ Bookbox</t>
  </si>
  <si>
    <t xml:space="preserve">Top: Fusion Maple; Edge/Leg/Bookbox: Light Gray </t>
  </si>
  <si>
    <t>01.SF.VS01-1</t>
  </si>
  <si>
    <t>Stool w/ Back</t>
  </si>
  <si>
    <t>VS America</t>
  </si>
  <si>
    <t>LuPoStool: 3428</t>
  </si>
  <si>
    <t>Shell: RAL 7021 Black Gray; Frame/Legs: M063 Anthracite</t>
  </si>
  <si>
    <t>01.SF.VS01-2</t>
  </si>
  <si>
    <t>01.SF.VS02</t>
  </si>
  <si>
    <t>Stool w/o Back</t>
  </si>
  <si>
    <t>LuPoStool: 3429</t>
  </si>
  <si>
    <t>Shell: RAL 7021 Black Gray; Frame &amp; Legs: M063 Anthracite Glide: 2-component universal glide for hard floors</t>
  </si>
  <si>
    <t>01.SF.VS02-1</t>
  </si>
  <si>
    <t>Shell: RAL 7021 Black Gray; Frame &amp; Legs: M063 Anthracite
Glide: 2-component universal glide for hard floors</t>
  </si>
  <si>
    <t>01.SF.VS02-2</t>
  </si>
  <si>
    <t>Cafeteria</t>
  </si>
  <si>
    <t>01.SF.VS02-3</t>
  </si>
  <si>
    <t>01.ST.5528-1</t>
  </si>
  <si>
    <t>Table, Student, Half Round</t>
  </si>
  <si>
    <t>EuroLine Semicircular - A1805 S</t>
  </si>
  <si>
    <t>Laminate: L028 Natural Maple; Legs/Frame: M059 Arctic;
Glides: Plastic</t>
  </si>
  <si>
    <t>01.ST.6328</t>
  </si>
  <si>
    <t>Table, Student, Rectangular</t>
  </si>
  <si>
    <t>EuroLine Single - 01013</t>
  </si>
  <si>
    <t>01.ST.6328-1</t>
  </si>
  <si>
    <t>01.ST.6328H-1</t>
  </si>
  <si>
    <t>Table, Student, Rectangular, High Top</t>
  </si>
  <si>
    <t>EuroLine Single - High Top - 1013 S</t>
  </si>
  <si>
    <t>01.TA.2460</t>
  </si>
  <si>
    <t>Table, Student, Activity 24x60</t>
  </si>
  <si>
    <t>Honor Roll: T-2460-HPL-PC-Adj</t>
  </si>
  <si>
    <t>HPL Top/Edge: Cosmic Strandz;
Powdercoat Frame: Metallic</t>
  </si>
  <si>
    <t>01.TA.3060</t>
  </si>
  <si>
    <t>Table, Student, Activity 30x60</t>
  </si>
  <si>
    <t>Honor Roll: T-3060-HPL-PC-Adj</t>
  </si>
  <si>
    <t>HPL Top/Edge: Cosmic Strandz/Gray;
Powdercoat Frame: Metallic</t>
  </si>
  <si>
    <t>01.TF.0042</t>
  </si>
  <si>
    <t>Table, Student Activity, 42" Round, Adj.</t>
  </si>
  <si>
    <t>01.TF.0048</t>
  </si>
  <si>
    <t>Table, Student Activity, 48" Round, Adj.</t>
  </si>
  <si>
    <t>01.TK.3672</t>
  </si>
  <si>
    <t>Activity Table, Kidney</t>
  </si>
  <si>
    <t>T-3672-KDNY</t>
  </si>
  <si>
    <t>02.CB.1116</t>
  </si>
  <si>
    <t>Cubbies, Student, 10 Sections</t>
  </si>
  <si>
    <t>WB Mason</t>
  </si>
  <si>
    <t>Whitney Brothers</t>
  </si>
  <si>
    <t>WB0196A</t>
  </si>
  <si>
    <t>03.CG.0001</t>
  </si>
  <si>
    <t>Administration</t>
  </si>
  <si>
    <t>Side Chair</t>
  </si>
  <si>
    <t>Guest Chair, Armless, US, Glides</t>
  </si>
  <si>
    <t>Sit-On-It</t>
  </si>
  <si>
    <t>Focus Side - 5652 A0 FG1 GL2 B1 MC2 AC</t>
  </si>
  <si>
    <t>Mesh: Slate; Upholstery: Dash, Sky; Legs/Frame: Silver
Glides: Performance Multi-Surface  GL2</t>
  </si>
  <si>
    <t>03.CG.0001-1</t>
  </si>
  <si>
    <t>Admin Side Chair</t>
  </si>
  <si>
    <t>03.CG.0001-2</t>
  </si>
  <si>
    <t>03.CG.0002</t>
  </si>
  <si>
    <t>Guest Chair, Armless, US</t>
  </si>
  <si>
    <t>InFlex, 971 A0 US SC18 FG1 G11 FC2 AC</t>
  </si>
  <si>
    <t>Plastic Shell: Sterling SC18; Upholstery: Venice, Blue Skies; Frame: Silver</t>
  </si>
  <si>
    <t>03.CG.0002-1</t>
  </si>
  <si>
    <t>Guest Chair, Arms</t>
  </si>
  <si>
    <t>Focus Side - 5652 A130 FG1 GL2 B1 MC2 AC</t>
  </si>
  <si>
    <t>Mesh: Slate; Upholstery: Dash, Sky; Legs/Frame: Silver; Glides: Performance Multi-Surface  GL2</t>
  </si>
  <si>
    <t>03.CG.0002-2</t>
  </si>
  <si>
    <t>03.CG.0003-1</t>
  </si>
  <si>
    <t>Guest Chair</t>
  </si>
  <si>
    <t>InFlex, 971 A0 SC8 GL2 FC2 AC</t>
  </si>
  <si>
    <t>Seat &amp; Back: Sterling SC18; Legs/Frame: Silver; Glides: Performance Multi-Surface  GL2</t>
  </si>
  <si>
    <t>03.CO.MB01</t>
  </si>
  <si>
    <t>Task Chair</t>
  </si>
  <si>
    <t>Office Chair, Task, Arms</t>
  </si>
  <si>
    <t>Focus Mid Back 5622 T A92 FG3 C15 B0 B1 MC2 Z1 LB1 KD</t>
  </si>
  <si>
    <t>Mesh: Slate MC2; Upholstery: Slice, Miller; Frame: Black; Casters: Carpet</t>
  </si>
  <si>
    <t>03.CO.MB01-1</t>
  </si>
  <si>
    <t>Admin Task Chair</t>
  </si>
  <si>
    <t>03.CO.MB01-2</t>
  </si>
  <si>
    <t>03.CO.MB02-1</t>
  </si>
  <si>
    <t>Office Chair, Task, Arms, Hard Floor Casters</t>
  </si>
  <si>
    <t>Focus Mid Back 5622 T A92 FG3 C14 B0 B1 MC2 Z1 LB1 KD</t>
  </si>
  <si>
    <t>Mesh: Slate MC2; Upholstery: Slice, Miller; Frame: Black; Casters: Marmoleum (Hard) Floor</t>
  </si>
  <si>
    <t>03.CO.MBS1-1</t>
  </si>
  <si>
    <t>Office Task Stool, Arms</t>
  </si>
  <si>
    <t xml:space="preserve">5622 B1 LB1 B Z1 A92 S1 B6 C5 MC2 FG3 KD </t>
  </si>
  <si>
    <t>03.CT.00A1</t>
  </si>
  <si>
    <t>Chair, Teacher w Arms, US</t>
  </si>
  <si>
    <t>InFlex</t>
  </si>
  <si>
    <t xml:space="preserve">Plastic Shell: Sterling SC18; Upholstery: Cloth, Cyan; Frame: Black
</t>
  </si>
  <si>
    <t>03.CT.00A1-1</t>
  </si>
  <si>
    <t>InFlex - 973 B A122 US SC18 FG3 C14 FC1 UC</t>
  </si>
  <si>
    <t>Plastic Shell: Sterling SC18; Upholstery: Cloth, Cyan; Frame: Black</t>
  </si>
  <si>
    <t>03.CT.00A1-2</t>
  </si>
  <si>
    <t>04.DL.7272-2</t>
  </si>
  <si>
    <t>Office Desk</t>
  </si>
  <si>
    <t>Desk 'L' Shaped Left Return 2 Peds 72x72</t>
  </si>
  <si>
    <t>Great Openings</t>
  </si>
  <si>
    <t>TBD</t>
  </si>
  <si>
    <t>Laminate: Formica, Pecan Woodline; Edge:Surface Works 006 Brownstone; Metal: 0666 Silver Metallic</t>
  </si>
  <si>
    <t>04.DM.1230</t>
  </si>
  <si>
    <t>Modesty Panel, Acrylic, 30"</t>
  </si>
  <si>
    <t>ACR 1130</t>
  </si>
  <si>
    <t>04.DM.1230-2</t>
  </si>
  <si>
    <t>04.DO.2419-1</t>
  </si>
  <si>
    <t>Credendza w/(4) laterals and (1) bookcase</t>
  </si>
  <si>
    <t>Trace - (4) RG-C401NT+ROSX701+WS24228-TM+(2) GOL2401</t>
  </si>
  <si>
    <t>04.DO.7278-2</t>
  </si>
  <si>
    <t>Desk L Return 2 Peds 72x78, Screens</t>
  </si>
  <si>
    <t>04.DO.7284L-1</t>
  </si>
  <si>
    <t>Desk Left Handed Set Up, BBF</t>
  </si>
  <si>
    <t>Trace - RT3066N+ACR1160F+ACR1160+RT2472N +EL-3011</t>
  </si>
  <si>
    <t>04.DO.7284R-1</t>
  </si>
  <si>
    <t>Desk Right Handed Set Up, BBF</t>
  </si>
  <si>
    <t>Trace - RT3066NR+ACR1160F+ACR1160+RT2472PR+EL-3011</t>
  </si>
  <si>
    <t>04.DR.6678</t>
  </si>
  <si>
    <t>Desk 'L' Shaped Right Return BBF/FF Peds</t>
  </si>
  <si>
    <t>Trace</t>
  </si>
  <si>
    <t>04.DR.7272-2</t>
  </si>
  <si>
    <t>Desk 'L' Shaped Right Return 2 Peds 72x72</t>
  </si>
  <si>
    <t>04.DR.7296-1</t>
  </si>
  <si>
    <t xml:space="preserve">Desk 'U' Set Up </t>
  </si>
  <si>
    <t>Trace - DK3072+MOD6011P+BR2442N+DK3072P+EL-2109+EL-2111</t>
  </si>
  <si>
    <t>04.DS.3066-1</t>
  </si>
  <si>
    <t>Desk, BBF</t>
  </si>
  <si>
    <t>Trace - WS3066+GOL2401+EL-3011+MOD4811P</t>
  </si>
  <si>
    <t>04.DT.3060</t>
  </si>
  <si>
    <t>Desk, Teacher, Mobile, w/ BBF Pedestal</t>
  </si>
  <si>
    <t>Surface Works - Great Openings</t>
  </si>
  <si>
    <t>SW-GO 3060-PED</t>
  </si>
  <si>
    <t>Laminate: 194 Pecan Strati; Edge: 006 Brownstone; Legs: 431 Metallic Silver; Pedestal: 0666 Silver Metallic</t>
  </si>
  <si>
    <t>04.DT.3060-1</t>
  </si>
  <si>
    <t>Desk, Teacher, Mobile BBF</t>
  </si>
  <si>
    <t>FDC.R.3060 C-Leg; MOD6011P; Trace EL-2111</t>
  </si>
  <si>
    <t>04.DT.3060-2</t>
  </si>
  <si>
    <t>04.DT.3066</t>
  </si>
  <si>
    <t>Desk, BBF &amp; FF, 3/4 Modesty</t>
  </si>
  <si>
    <t>04.DT.3072-2</t>
  </si>
  <si>
    <t>04.TB.0036</t>
  </si>
  <si>
    <t>Office Table</t>
  </si>
  <si>
    <t>Table, Round, 36D</t>
  </si>
  <si>
    <t>Surface Works</t>
  </si>
  <si>
    <t>PTE.D.36.T4 Extol</t>
  </si>
  <si>
    <t>Laminate: 194 Pecan Strati; Edge: 006 Brownstone; Base: 431 Metallic Silver</t>
  </si>
  <si>
    <t>04.TB.0036-2</t>
  </si>
  <si>
    <t>04.TB.0048</t>
  </si>
  <si>
    <t>Table, Round, 48D</t>
  </si>
  <si>
    <t>PTE.D.48.T4 Extol</t>
  </si>
  <si>
    <t>04.TB.3048-2</t>
  </si>
  <si>
    <t>Table, Rectangular, 30x48</t>
  </si>
  <si>
    <t>04.TB.3060</t>
  </si>
  <si>
    <t>Table, Rectangular, 30x60</t>
  </si>
  <si>
    <t>Elements - TTE.R.3060.EBR</t>
  </si>
  <si>
    <t>04.TB.3072-1</t>
  </si>
  <si>
    <t>Table, Conference, Mobile</t>
  </si>
  <si>
    <t>Freedom T-Leg, FDT.R.3072.EB, Casters</t>
  </si>
  <si>
    <t xml:space="preserve">Laminate: 194 Pecan Strati; Edge: 006 Brownstone; Base: 431 Metallic Silver
</t>
  </si>
  <si>
    <t>04.TB.3672</t>
  </si>
  <si>
    <t>Freedom T-Leg, FDT.R.3672.EB, Casters</t>
  </si>
  <si>
    <t>04.TB.3672-2</t>
  </si>
  <si>
    <t>04.TB.4284-1</t>
  </si>
  <si>
    <t>Table, Boat, 42x84</t>
  </si>
  <si>
    <t>T-Facto - CNF.B.4284-T4</t>
  </si>
  <si>
    <t>04.TL.2424-1</t>
  </si>
  <si>
    <t>Table, Lounge, 24"Square</t>
  </si>
  <si>
    <t>TT2A.S.CUST.EBR</t>
  </si>
  <si>
    <t>Laminate: 194 Pecan Strati; Edge: 006 Brownstone; Legs: 431 Metallic Silver</t>
  </si>
  <si>
    <t>04.TL.2424-2</t>
  </si>
  <si>
    <t>05.BK.0236</t>
  </si>
  <si>
    <t>Bookcase, 2 Shelf, Metal, 36"</t>
  </si>
  <si>
    <t>Metal: 0666 Silver Metallic</t>
  </si>
  <si>
    <t>05.BK.0236-1</t>
  </si>
  <si>
    <t>Bookcase, 2 Shelf, Metal</t>
  </si>
  <si>
    <t>Trace-GBS3628</t>
  </si>
  <si>
    <t>0666 Silver Metallic</t>
  </si>
  <si>
    <t>05.BK.0236-2</t>
  </si>
  <si>
    <t>05.BK.0536-1</t>
  </si>
  <si>
    <t>Bookcase, 5 Shelf, Metal</t>
  </si>
  <si>
    <t>Trace-GBS3666</t>
  </si>
  <si>
    <t>05.BK.0536-2</t>
  </si>
  <si>
    <t>05.FC.0272-1</t>
  </si>
  <si>
    <t>Lateral and Bookcase w/ Countertop</t>
  </si>
  <si>
    <t>Trace RG-C401+ROSX701+TL1872</t>
  </si>
  <si>
    <t>05.FC.0360-1</t>
  </si>
  <si>
    <t>(2) 3 Shelf Cabinets w Countertop</t>
  </si>
  <si>
    <t>Trace (2) CG04F2+TL1860</t>
  </si>
  <si>
    <t>05.FL.0236</t>
  </si>
  <si>
    <t>File, Lateral, 2 Drawer, 36"</t>
  </si>
  <si>
    <t>05.FL.0236-2</t>
  </si>
  <si>
    <t>05.FL.0242-1</t>
  </si>
  <si>
    <t>File, Lateral, 2 Drawer, 42"W</t>
  </si>
  <si>
    <t>05.FL.0436</t>
  </si>
  <si>
    <t>File, Lateral, 4 Drawer, 36"</t>
  </si>
  <si>
    <t>05.FP.BBF8-1</t>
  </si>
  <si>
    <t>File, 3 Drawer, BBF Mobile, 22"D</t>
  </si>
  <si>
    <t>Trace, EL-2111</t>
  </si>
  <si>
    <t xml:space="preserve">0666 Silver Metallic
</t>
  </si>
  <si>
    <t>05.FS.1830-1</t>
  </si>
  <si>
    <t>File Shelf, Mobile</t>
  </si>
  <si>
    <t>Molly - FL L4U2</t>
  </si>
  <si>
    <t>06.CF.7784A-1</t>
  </si>
  <si>
    <t>Cafeteria Table, Oval w/4 Benches</t>
  </si>
  <si>
    <t>SICO or AmTab or Equal</t>
  </si>
  <si>
    <t>Table Top: Formica Natural Ash; Bench: Citadel Warp; Edge: Beige; Frame: Gray; Wheels: Gray</t>
  </si>
  <si>
    <t>06.CF.7784A-2</t>
  </si>
  <si>
    <t>Cafeteria Table, 60" Round w/4 Benches</t>
  </si>
  <si>
    <t>Red Thread Spaces LLC</t>
  </si>
  <si>
    <t>AmTab</t>
  </si>
  <si>
    <t>MBR604</t>
  </si>
  <si>
    <t>06.CF.7784B-1</t>
  </si>
  <si>
    <t>Cafeteria Table, Round w/2 Benches, 2 Stools, ADA</t>
  </si>
  <si>
    <t>Table Top: Formica Natural Ash; Bench: Citadel Warp; Edge: Beige; Seat Top: Gray; Seat Bottom: Beige; Frame: Gray; Wheels: Gray</t>
  </si>
  <si>
    <t>06.CF.ST01-2</t>
  </si>
  <si>
    <t>Chair, Stacking, PSB</t>
  </si>
  <si>
    <t>KI</t>
  </si>
  <si>
    <t>MSP</t>
  </si>
  <si>
    <t>06.D2.4236A-1</t>
  </si>
  <si>
    <t>Shelving, Library, Double sided, Starter, Mobile-Alt 1</t>
  </si>
  <si>
    <t>Tesco</t>
  </si>
  <si>
    <t>Legacy Series</t>
  </si>
  <si>
    <t>Wood: Natural Maple; Top Laminate: Wilsonart, Fusion Maple; Metal - Bretford, Anthracite</t>
  </si>
  <si>
    <t>06.FC.0001</t>
  </si>
  <si>
    <t>Miscellaeous</t>
  </si>
  <si>
    <t>Chair, Folding</t>
  </si>
  <si>
    <t>MityLite</t>
  </si>
  <si>
    <t>One Series Pro</t>
  </si>
  <si>
    <t>06.FC.0002</t>
  </si>
  <si>
    <t>Folding Chair Caddy</t>
  </si>
  <si>
    <t>HALF TREE</t>
  </si>
  <si>
    <t>06.LC.0B18</t>
  </si>
  <si>
    <t>Chair, Library, Cantilever, Carpet glides</t>
  </si>
  <si>
    <t>NF-Swing  32400</t>
  </si>
  <si>
    <t>Shell: C073 Black Grey; Legs/Frame: M059 Arctic; Glides: plastic</t>
  </si>
  <si>
    <t>06.LC.0B18-1</t>
  </si>
  <si>
    <t>06.LC.0W18</t>
  </si>
  <si>
    <t>Shell: C031 White; Legs/Frame: M059 Arctic; Glides: plastic</t>
  </si>
  <si>
    <t>06.LC.0W18-1</t>
  </si>
  <si>
    <t>06.LC.BD01-1</t>
  </si>
  <si>
    <t>Book Drop Unit, Depressible</t>
  </si>
  <si>
    <t>Brodart</t>
  </si>
  <si>
    <t>MO-915-S02-MAP</t>
  </si>
  <si>
    <t>Clear Maple</t>
  </si>
  <si>
    <t>06.LC.ST24-1</t>
  </si>
  <si>
    <t>Stool, Library, Seat &amp; Back</t>
  </si>
  <si>
    <t>NF Move - 32510 (Stool Height)</t>
  </si>
  <si>
    <t xml:space="preserve">Shell: C073 Black Grey; Legs/Frame: M059 Arctic; Glides: plastic
</t>
  </si>
  <si>
    <t>06.LF.CH02</t>
  </si>
  <si>
    <t>Chair, Lounge, 2-Seater</t>
  </si>
  <si>
    <t>IDEON</t>
  </si>
  <si>
    <t>CP AS3 SN2 BS3 SV1 SX1 LS1 UM3 FG2 P1</t>
  </si>
  <si>
    <t>Upholstery: Momentum, Bobby, Iris</t>
  </si>
  <si>
    <t>06.LF.CH05-1</t>
  </si>
  <si>
    <t>Lounge, Round, Glide</t>
  </si>
  <si>
    <t>My PLace Round - MP18R/CGL/FC</t>
  </si>
  <si>
    <t>Top: Pallas, Holy Cow, Thunderstorm; Side: Pallas, Polka Dotty, Espresso</t>
  </si>
  <si>
    <t>06.LF.CH06-1</t>
  </si>
  <si>
    <t>Top: Pallas, Juggernaut, Poolside; Side: Pallas, Polka Dotty, Ocean</t>
  </si>
  <si>
    <t>06.LF.CH11-1</t>
  </si>
  <si>
    <t>Chair, High Back, 4-Leg, Glides</t>
  </si>
  <si>
    <t>Arcadia</t>
  </si>
  <si>
    <t>6921-FS01-GD03</t>
  </si>
  <si>
    <t>Upholstery: Pallas, H2O, Turquoise; Frame/Legs: 90 Metallic Silver</t>
  </si>
  <si>
    <t>06.LF.CH12-1</t>
  </si>
  <si>
    <t>Chair, Mid Back, 4-Leg, Glides</t>
  </si>
  <si>
    <t>6920-FS01-GD03</t>
  </si>
  <si>
    <t>06.LF.CH13-1</t>
  </si>
  <si>
    <t xml:space="preserve">Lounge, Bench </t>
  </si>
  <si>
    <t>Encore</t>
  </si>
  <si>
    <t>Playground Modular - 7256</t>
  </si>
  <si>
    <t>Seat: Momentum Textiles, Canter EPU, Storm; Legs/Frame: 90 Metallic Silver</t>
  </si>
  <si>
    <t>06.LF.CH14-1</t>
  </si>
  <si>
    <t>Lounge, Bench w Backrest Inside Wedge</t>
  </si>
  <si>
    <t>Playground Modular - 7260-BR</t>
  </si>
  <si>
    <t>Seat: Momentum Textiles, Canter EPU, Storm; Back: Pallas, Louver, Mantis; Legs/Frame: 90 Metallic Silver</t>
  </si>
  <si>
    <t>06.LF.CH15-1</t>
  </si>
  <si>
    <t>Lounge, Bench w Backrest Straight</t>
  </si>
  <si>
    <t>Playground Modular - 7224-BR</t>
  </si>
  <si>
    <t>06.LF.OC36-1</t>
  </si>
  <si>
    <t>Table, Occasional</t>
  </si>
  <si>
    <t>Rondo Lounge - 20104</t>
  </si>
  <si>
    <t>06.LF.OC36S-1</t>
  </si>
  <si>
    <t>Table, Occasional, Square</t>
  </si>
  <si>
    <t>Rondo Lounge - 20103</t>
  </si>
  <si>
    <t>06.LT.2424</t>
  </si>
  <si>
    <t>Occasional Table, Square</t>
  </si>
  <si>
    <t>Community</t>
  </si>
  <si>
    <t>Lincoln - LI2424-20-W-MA1-BUT-E-T-CBAA</t>
  </si>
  <si>
    <t>Maple - Butterscotch</t>
  </si>
  <si>
    <t>06.MC.BT36-1</t>
  </si>
  <si>
    <t>Book Truck, Double Sided</t>
  </si>
  <si>
    <t>School Specialty</t>
  </si>
  <si>
    <t>SAFCO</t>
  </si>
  <si>
    <t>5357SA</t>
  </si>
  <si>
    <t>Grey</t>
  </si>
  <si>
    <t>06.SA.3060P-1</t>
  </si>
  <si>
    <t>Art Demo, Phenolic Top, ADA</t>
  </si>
  <si>
    <t>Pheonix</t>
  </si>
  <si>
    <t>C-Frame</t>
  </si>
  <si>
    <t>Phenolic Color: Silver Grey
legs/Frame: Baked enamel metallic silver paint.</t>
  </si>
  <si>
    <t>06.SC.2436</t>
  </si>
  <si>
    <t>Base Cabinet, Adj. Shelf, Mobile</t>
  </si>
  <si>
    <t>WB Manufacturing</t>
  </si>
  <si>
    <t xml:space="preserve">CRB3112-363624	</t>
  </si>
  <si>
    <t>HPL:  Kensington Maple; WA 10776-60</t>
  </si>
  <si>
    <t>06.SC.2460</t>
  </si>
  <si>
    <t>Table, Science, Epoxy Top</t>
  </si>
  <si>
    <t>H Frame</t>
  </si>
  <si>
    <t>Color: Dark Khaki</t>
  </si>
  <si>
    <t>06.SC.2460-1</t>
  </si>
  <si>
    <t>06.SC.2460-2</t>
  </si>
  <si>
    <t>06.SC.2460C</t>
  </si>
  <si>
    <t>C Frame</t>
  </si>
  <si>
    <t>06.SC.2460C-1</t>
  </si>
  <si>
    <t>Table, Science, Epoxy Top, ADA</t>
  </si>
  <si>
    <t>06.SC.3060-1</t>
  </si>
  <si>
    <t>Table, Phenolic Top</t>
  </si>
  <si>
    <t>H-Frame</t>
  </si>
  <si>
    <t>Color: Silver Gray</t>
  </si>
  <si>
    <t>06.SC.3060-2</t>
  </si>
  <si>
    <t>06.SC.3060C-1</t>
  </si>
  <si>
    <t>Table, Phenolic Top, ADA</t>
  </si>
  <si>
    <t xml:space="preserve">Color: Silver Gray
</t>
  </si>
  <si>
    <t>06.SD.3048C-1</t>
  </si>
  <si>
    <t>Science Demo, Epoxy Top, Adjustable, Casters</t>
  </si>
  <si>
    <t>C-Frame, Adjustable Height, ADA</t>
  </si>
  <si>
    <t xml:space="preserve">Color: Dark Khaki
</t>
  </si>
  <si>
    <t>06.SD.3060C-1</t>
  </si>
  <si>
    <t>Science Demo, Epoxy Top, ADA</t>
  </si>
  <si>
    <t>06.TF.2448</t>
  </si>
  <si>
    <t>Folding Banquet Table</t>
  </si>
  <si>
    <t>ULINE</t>
  </si>
  <si>
    <t>Deluxe: H-3137</t>
  </si>
  <si>
    <t xml:space="preserve">Color: Gray
</t>
  </si>
  <si>
    <t>06.TF.3072</t>
  </si>
  <si>
    <t>Deluxe: H-2229</t>
  </si>
  <si>
    <t>06.TF.3083</t>
  </si>
  <si>
    <t>Table Dolly</t>
  </si>
  <si>
    <t>Deluxe: H-3083</t>
  </si>
  <si>
    <t>07.SS.0A18</t>
  </si>
  <si>
    <t>Steel Shelving, 36x18x84</t>
  </si>
  <si>
    <t>Tennsco</t>
  </si>
  <si>
    <t>Z Line,  6 shelves, with Nylon Feet Caps</t>
  </si>
  <si>
    <t>Medium Grey</t>
  </si>
  <si>
    <t>07.SS.0A24</t>
  </si>
  <si>
    <t>Steel Shelving, 36x24x84</t>
  </si>
  <si>
    <t>07.SS.1236</t>
  </si>
  <si>
    <t>Black Wire Shelving, 6 Shelves, Nylon Feet</t>
  </si>
  <si>
    <t>H-2421-72 &amp; H-3178BL (2-per box)</t>
  </si>
  <si>
    <t>07.SS.1414</t>
  </si>
  <si>
    <t>Rack Stack 5 Shelf, Blue</t>
  </si>
  <si>
    <t>Hillyard, Inc.</t>
  </si>
  <si>
    <t>IMP7560</t>
  </si>
  <si>
    <t>07.SS.1842</t>
  </si>
  <si>
    <t>Steel Shelving, 42x18x84</t>
  </si>
  <si>
    <t>07.ST.MS96-1</t>
  </si>
  <si>
    <t>Mail Sorter with a Riser</t>
  </si>
  <si>
    <t>Charnstorm</t>
  </si>
  <si>
    <t>P263</t>
  </si>
  <si>
    <t xml:space="preserve">Colors: Grey
</t>
  </si>
  <si>
    <t>EQ_Use</t>
  </si>
  <si>
    <t>EQ_Type</t>
  </si>
  <si>
    <t>IC_ModelNo</t>
  </si>
  <si>
    <t>IC_Finish</t>
  </si>
  <si>
    <t>ContractType</t>
  </si>
  <si>
    <t>09.AR.0003</t>
  </si>
  <si>
    <t xml:space="preserve">Art </t>
  </si>
  <si>
    <t>Art Equipment</t>
  </si>
  <si>
    <t>Flat File w/Flat File Base</t>
  </si>
  <si>
    <t>4994GRR + 4975GRR</t>
  </si>
  <si>
    <t xml:space="preserve">Gray
</t>
  </si>
  <si>
    <t>09.AR.0003-1</t>
  </si>
  <si>
    <t>Flat File w/ (09.AR.0004C)</t>
  </si>
  <si>
    <t xml:space="preserve">4998GRR </t>
  </si>
  <si>
    <t>09.AR.0004C-1</t>
  </si>
  <si>
    <t>Flat File Closed Base (for 09.AR.0003)</t>
  </si>
  <si>
    <t>4999GRR</t>
  </si>
  <si>
    <t>09.AR.0005-1</t>
  </si>
  <si>
    <t>Clay Slab Roller</t>
  </si>
  <si>
    <t>North Star</t>
  </si>
  <si>
    <t>Polaris CT-500</t>
  </si>
  <si>
    <t xml:space="preserve">
</t>
  </si>
  <si>
    <t>09.AR.0006</t>
  </si>
  <si>
    <t>Light Boxes</t>
  </si>
  <si>
    <t>Gagne</t>
  </si>
  <si>
    <t>1118 - Porta-Trace LED 11" x 18"</t>
  </si>
  <si>
    <t>09.AR.0006-1</t>
  </si>
  <si>
    <t>09.AR.0007-1</t>
  </si>
  <si>
    <t xml:space="preserve">Ware Cart with Shelves </t>
  </si>
  <si>
    <t>DEBCOR</t>
  </si>
  <si>
    <t xml:space="preserve">9605 Ware Truck </t>
  </si>
  <si>
    <t xml:space="preserve">Dark Brown 
</t>
  </si>
  <si>
    <t>09.AR.0008</t>
  </si>
  <si>
    <t>Portable Drying Rack</t>
  </si>
  <si>
    <t>AWT</t>
  </si>
  <si>
    <t>DR-24-50</t>
  </si>
  <si>
    <t xml:space="preserve"> 
</t>
  </si>
  <si>
    <t>09.AR.0008-1</t>
  </si>
  <si>
    <t>09.AR.0009-1</t>
  </si>
  <si>
    <t>Self Portrait Mirror - Tabletop</t>
  </si>
  <si>
    <t>Sax</t>
  </si>
  <si>
    <t>School Specialty - 438881</t>
  </si>
  <si>
    <t>09.AR.0010-1</t>
  </si>
  <si>
    <t xml:space="preserve">Miscellaneous Storage </t>
  </si>
  <si>
    <t>Storage Cabinet w 48 Tote Trays</t>
  </si>
  <si>
    <t>Hann</t>
  </si>
  <si>
    <t>TT-3</t>
  </si>
  <si>
    <t xml:space="preserve">Fleetwood - Fusion Maple
</t>
  </si>
  <si>
    <t>09.AR.0011-1</t>
  </si>
  <si>
    <t>Brent Ware Cart EX, Metal, 9 Shelf Slots with Plywood Shelves</t>
  </si>
  <si>
    <t>Utrecht Art</t>
  </si>
  <si>
    <t>(1) Ware Cart 30205-1008 (1) Set of Plywood shelves 30205-1009</t>
  </si>
  <si>
    <t>09.AR.0012</t>
  </si>
  <si>
    <t>Trimming Board - Tabletop - 28.5 cut</t>
  </si>
  <si>
    <t>Kutrimmer</t>
  </si>
  <si>
    <t>Triumph 1071</t>
  </si>
  <si>
    <t xml:space="preserve"> </t>
  </si>
  <si>
    <t>09.AR.0012-1</t>
  </si>
  <si>
    <t>09.AR.0013-1</t>
  </si>
  <si>
    <t>Etching Press w/Bench</t>
  </si>
  <si>
    <t>Blick</t>
  </si>
  <si>
    <t>45031-1001 and 45030-1001</t>
  </si>
  <si>
    <t>09.AR.0014-1</t>
  </si>
  <si>
    <t>Glue Guns</t>
  </si>
  <si>
    <t>Surebonder</t>
  </si>
  <si>
    <t>Plus Series KD-160F</t>
  </si>
  <si>
    <t>09.AR.0015-1</t>
  </si>
  <si>
    <t>Catcher Blanket</t>
  </si>
  <si>
    <t>46911-1150</t>
  </si>
  <si>
    <t>09.AR.0016-1</t>
  </si>
  <si>
    <t>Pusher Blanket</t>
  </si>
  <si>
    <t xml:space="preserve"> 46911-1010</t>
  </si>
  <si>
    <t>09.AR.0020-1</t>
  </si>
  <si>
    <t>Kiln</t>
  </si>
  <si>
    <t>Skutt</t>
  </si>
  <si>
    <t>KM-1027-3</t>
  </si>
  <si>
    <t>09.AR.0021-1</t>
  </si>
  <si>
    <t>Kiln Furniture Kit</t>
  </si>
  <si>
    <t xml:space="preserve">1027 </t>
  </si>
  <si>
    <t>09.AR.0022-1</t>
  </si>
  <si>
    <t>Kiln Ventilation Dual Intake Kit</t>
  </si>
  <si>
    <t xml:space="preserve">Dual Intake Kit </t>
  </si>
  <si>
    <t>09.AR.0023-1</t>
  </si>
  <si>
    <t xml:space="preserve">Kiln Ventilation System </t>
  </si>
  <si>
    <t xml:space="preserve">EnviroVent 2 System </t>
  </si>
  <si>
    <t>09.AR.0024-1</t>
  </si>
  <si>
    <t>Kiln Ventilation Timer</t>
  </si>
  <si>
    <t>EnviroLink Timer</t>
  </si>
  <si>
    <t>09.AR.0025-1</t>
  </si>
  <si>
    <t>Printing Plates, Student Class Pack of 10, 5"x5"</t>
  </si>
  <si>
    <t>Gelli Arts</t>
  </si>
  <si>
    <t>09.AR.0026-1</t>
  </si>
  <si>
    <t>Round Edge Tools, Set of 3</t>
  </si>
  <si>
    <t>09.AR.0027-1</t>
  </si>
  <si>
    <t>Square Edge Tools, Set of 3</t>
  </si>
  <si>
    <t>09.AR.0028-1</t>
  </si>
  <si>
    <t>Clay Wedging Table</t>
  </si>
  <si>
    <t>Sargent Welch/VWR</t>
  </si>
  <si>
    <t>Diversified Woodcraft</t>
  </si>
  <si>
    <t>WT7142M30N</t>
  </si>
  <si>
    <t>09.AR.0029-1</t>
  </si>
  <si>
    <t>Large Damp Proof Cabinet</t>
  </si>
  <si>
    <t>9100</t>
  </si>
  <si>
    <t>09.AR.0030-1</t>
  </si>
  <si>
    <t>Large Drying Cabinet</t>
  </si>
  <si>
    <t>9200</t>
  </si>
  <si>
    <t>09.AR.0031-1</t>
  </si>
  <si>
    <t>Heat-Proof Kiln Cart</t>
  </si>
  <si>
    <t>9550</t>
  </si>
  <si>
    <t>09.AR.0032-1</t>
  </si>
  <si>
    <t>Clay Container w/Dolly</t>
  </si>
  <si>
    <t>Rubbermaid</t>
  </si>
  <si>
    <t>Dick Blick - 30209-1020 &amp; 30209-0000 (Duramold Dolly)</t>
  </si>
  <si>
    <t>09.AR.0033-1</t>
  </si>
  <si>
    <t>Art Storage, Vertical</t>
  </si>
  <si>
    <t>Durham MFG</t>
  </si>
  <si>
    <t>51224-0000</t>
  </si>
  <si>
    <t>09.AR.0034-1</t>
  </si>
  <si>
    <t>Easel, Table Top</t>
  </si>
  <si>
    <t>American Easel</t>
  </si>
  <si>
    <t>Blick-50359-1001</t>
  </si>
  <si>
    <t>09.AR.0035-1</t>
  </si>
  <si>
    <t>Magnetic Tiles, Clear Colors, 100 Piece Set</t>
  </si>
  <si>
    <t>Magna Tiles</t>
  </si>
  <si>
    <t>04300</t>
  </si>
  <si>
    <t>09.KS.0003</t>
  </si>
  <si>
    <t xml:space="preserve">Kitchen\Cafeteria </t>
  </si>
  <si>
    <t>Kitchen Smallwares</t>
  </si>
  <si>
    <t>Gloves, Oven Mitt</t>
  </si>
  <si>
    <t>Kittredge Equipment</t>
  </si>
  <si>
    <t>San Jamar</t>
  </si>
  <si>
    <t>800FG17-BK</t>
  </si>
  <si>
    <t>09.KS.0004</t>
  </si>
  <si>
    <t>Spoodle - PERFERATED 4 OZ</t>
  </si>
  <si>
    <t>Winco</t>
  </si>
  <si>
    <t>FPP-4</t>
  </si>
  <si>
    <t>09.KS.0005</t>
  </si>
  <si>
    <t>Pot Holder ( 8.5 x 9.5), Set of 12</t>
  </si>
  <si>
    <t>PH-9W</t>
  </si>
  <si>
    <t>09.KS.0007</t>
  </si>
  <si>
    <t>Off Set Turner - 4" x 3#</t>
  </si>
  <si>
    <t>Dexter</t>
  </si>
  <si>
    <t>S286-4-PCP</t>
  </si>
  <si>
    <t>09.KS.0008</t>
  </si>
  <si>
    <t>Freezer Gloves - Medium</t>
  </si>
  <si>
    <t>FMP</t>
  </si>
  <si>
    <t>133-1404</t>
  </si>
  <si>
    <t>09.KS.0009</t>
  </si>
  <si>
    <t>Freezer Gloves - Large</t>
  </si>
  <si>
    <t>09.KS.0010</t>
  </si>
  <si>
    <t xml:space="preserve">FRENCH WHIP - 16" </t>
  </si>
  <si>
    <t>Vollrath</t>
  </si>
  <si>
    <t>47093</t>
  </si>
  <si>
    <t>09.KS.0011</t>
  </si>
  <si>
    <t>Knife Sharpener</t>
  </si>
  <si>
    <t>Edgecraft</t>
  </si>
  <si>
    <t>4800200A</t>
  </si>
  <si>
    <t>09.KS.0012</t>
  </si>
  <si>
    <t>Tongs 9"</t>
  </si>
  <si>
    <t>Cambro</t>
  </si>
  <si>
    <t>9TGS133</t>
  </si>
  <si>
    <t>09.KS.0013</t>
  </si>
  <si>
    <t>Paring Knife</t>
  </si>
  <si>
    <t>S104PCP</t>
  </si>
  <si>
    <t>09.KS.0014</t>
  </si>
  <si>
    <t>Long Ring Timer</t>
  </si>
  <si>
    <t>Libertyware</t>
  </si>
  <si>
    <t>TIM1929</t>
  </si>
  <si>
    <t>09.KS.0015</t>
  </si>
  <si>
    <t>Scoop, Dry Food - 5 oz</t>
  </si>
  <si>
    <t>46890</t>
  </si>
  <si>
    <t>09.KS.0016</t>
  </si>
  <si>
    <t>Pan, Sheet Full Size</t>
  </si>
  <si>
    <t>9001</t>
  </si>
  <si>
    <t>09.KS.0017</t>
  </si>
  <si>
    <t>Cutting Boards,  18X24</t>
  </si>
  <si>
    <t>CBWT-1824</t>
  </si>
  <si>
    <t>09.KS.0018</t>
  </si>
  <si>
    <t>Cutting Boards,  15X20</t>
  </si>
  <si>
    <t>CBI-1520</t>
  </si>
  <si>
    <t>09.KS.0019</t>
  </si>
  <si>
    <t>Vegetable Peelers</t>
  </si>
  <si>
    <t>VP-303</t>
  </si>
  <si>
    <t>09.KS.0020</t>
  </si>
  <si>
    <t>Knife, Cook's 10"</t>
  </si>
  <si>
    <t>S145-10PCP</t>
  </si>
  <si>
    <t>09.KS.0021</t>
  </si>
  <si>
    <t xml:space="preserve">Pizza Cutter </t>
  </si>
  <si>
    <t>American Metalcraft</t>
  </si>
  <si>
    <t>PC7400</t>
  </si>
  <si>
    <t>09.KS.0022</t>
  </si>
  <si>
    <t>Kitchen Shears</t>
  </si>
  <si>
    <t>SGS01B-CP</t>
  </si>
  <si>
    <t>09.KS.0023</t>
  </si>
  <si>
    <t>Cutting Board Stand</t>
  </si>
  <si>
    <t>CB-6L</t>
  </si>
  <si>
    <t>09.KS.0024</t>
  </si>
  <si>
    <t xml:space="preserve">Electric Can Opener </t>
  </si>
  <si>
    <t>Edlund</t>
  </si>
  <si>
    <t>203/115V</t>
  </si>
  <si>
    <t>09.KS.0025</t>
  </si>
  <si>
    <t xml:space="preserve">Paddle, Perforated, Stirring </t>
  </si>
  <si>
    <t>Oneida Hospitality</t>
  </si>
  <si>
    <t>MPS-48</t>
  </si>
  <si>
    <t>09.KS.0026</t>
  </si>
  <si>
    <t>Bun Pan Racks</t>
  </si>
  <si>
    <t>Channel</t>
  </si>
  <si>
    <t>401A</t>
  </si>
  <si>
    <t>09.KS.0027</t>
  </si>
  <si>
    <t>Sandwich Spreader 3 1/2" Scalloped</t>
  </si>
  <si>
    <t>S2493 1/2SC-PCP</t>
  </si>
  <si>
    <t>09.KS.0028</t>
  </si>
  <si>
    <t>2 " Roasting Pan</t>
  </si>
  <si>
    <t>68357</t>
  </si>
  <si>
    <t>09.KS.0029</t>
  </si>
  <si>
    <t>Steam Table Pans - Full Size  6 " Deep</t>
  </si>
  <si>
    <t>SPJL-106</t>
  </si>
  <si>
    <t>09.KS.0030</t>
  </si>
  <si>
    <t>Steam Table Pans - Full Size  4 " Deep</t>
  </si>
  <si>
    <t>SPJL-104</t>
  </si>
  <si>
    <t>09.KS.0031</t>
  </si>
  <si>
    <t>Steam Table Pans - Full Size 2 " Deep</t>
  </si>
  <si>
    <t>SPJL-102</t>
  </si>
  <si>
    <t>09.KS.0032</t>
  </si>
  <si>
    <t>Steam Table Pans - 1/2 Size 6 " Deep</t>
  </si>
  <si>
    <t>SPJL-206</t>
  </si>
  <si>
    <t>09.KS.0033</t>
  </si>
  <si>
    <t>Steam Table Covers - Solid Flat Full Size</t>
  </si>
  <si>
    <t>SPCF</t>
  </si>
  <si>
    <t>09.KS.0034</t>
  </si>
  <si>
    <t>Brush, Utility</t>
  </si>
  <si>
    <t>Carlisle</t>
  </si>
  <si>
    <t>4050000</t>
  </si>
  <si>
    <t>09.KS.0035</t>
  </si>
  <si>
    <t>Steam Table Covers - Solid Flat 1/2 Size</t>
  </si>
  <si>
    <t>SPCH</t>
  </si>
  <si>
    <t>09.KS.0036</t>
  </si>
  <si>
    <t>Food Storage Container  - 12 X 18    6"</t>
  </si>
  <si>
    <t>12186P148</t>
  </si>
  <si>
    <t>09.KS.0037</t>
  </si>
  <si>
    <t>Food Storage Container  - 12X 18 Lock Tight Lid</t>
  </si>
  <si>
    <t>1218CP148</t>
  </si>
  <si>
    <t>09.KS.0039</t>
  </si>
  <si>
    <t>Stainless Mixing Bowl - 8 QT</t>
  </si>
  <si>
    <t>MXBH-800</t>
  </si>
  <si>
    <t>09.KS.0040</t>
  </si>
  <si>
    <t>Pans, Plastic, Full Size ( 2 1/2" deep)</t>
  </si>
  <si>
    <t>16CW110</t>
  </si>
  <si>
    <t>09.KS.0041</t>
  </si>
  <si>
    <t>Pans, Plastic, Full Size (4" deep, clear)</t>
  </si>
  <si>
    <t>14CW135</t>
  </si>
  <si>
    <t>09.KS.0042</t>
  </si>
  <si>
    <t>Stainless Mixing Bowl  - 13 QT</t>
  </si>
  <si>
    <t>MXBH-1300</t>
  </si>
  <si>
    <t>09.KS.0043</t>
  </si>
  <si>
    <t>Pans, Plastic , 1/2 Size Long</t>
  </si>
  <si>
    <t>24LPCW110</t>
  </si>
  <si>
    <t>09.KS.0044</t>
  </si>
  <si>
    <t>Covers, Plastic , Full Size</t>
  </si>
  <si>
    <t>10CWC135</t>
  </si>
  <si>
    <t>09.KS.0045</t>
  </si>
  <si>
    <t>Covers, Plastic , 1/2 Size Long</t>
  </si>
  <si>
    <t>20LPCWC135</t>
  </si>
  <si>
    <t>09.KS.0046</t>
  </si>
  <si>
    <t>Gallon Measuring Cup</t>
  </si>
  <si>
    <t>400MCCW135</t>
  </si>
  <si>
    <t>09.KS.0047</t>
  </si>
  <si>
    <t>Measuring Spoon Set</t>
  </si>
  <si>
    <t>Browne USA</t>
  </si>
  <si>
    <t>2316EH</t>
  </si>
  <si>
    <t>09.KS.0048</t>
  </si>
  <si>
    <t>1/2 Gallon Measuring Cup</t>
  </si>
  <si>
    <t>200MCCW135</t>
  </si>
  <si>
    <t>09.KS.0049</t>
  </si>
  <si>
    <t>Whip, Wire 12"</t>
  </si>
  <si>
    <t>47281</t>
  </si>
  <si>
    <t>09.KS.0050</t>
  </si>
  <si>
    <t>Colander - 16 QT</t>
  </si>
  <si>
    <t>ALO-16BH</t>
  </si>
  <si>
    <t>09.KS.0051</t>
  </si>
  <si>
    <t xml:space="preserve">ANTI FATIGUE MATS </t>
  </si>
  <si>
    <t>Notrax</t>
  </si>
  <si>
    <t>T14U0035BL</t>
  </si>
  <si>
    <t>09.KS.0052</t>
  </si>
  <si>
    <t>Skimmer</t>
  </si>
  <si>
    <t>Adcraft</t>
  </si>
  <si>
    <t>WSK-6</t>
  </si>
  <si>
    <t>09.KS.0053</t>
  </si>
  <si>
    <t>THEMOMETERS FREEZER /FRIG</t>
  </si>
  <si>
    <t>Kittridge Equipment</t>
  </si>
  <si>
    <t>Cooper-Atkins</t>
  </si>
  <si>
    <t>25HP-01-1</t>
  </si>
  <si>
    <t>09.KS.0054</t>
  </si>
  <si>
    <t xml:space="preserve">THEMOMETER FOOD CHECK </t>
  </si>
  <si>
    <t>1246-02-1</t>
  </si>
  <si>
    <t>09.KS.0055</t>
  </si>
  <si>
    <t>#16 Scoop (2 oz)</t>
  </si>
  <si>
    <t>47143</t>
  </si>
  <si>
    <t>09.KS.0056</t>
  </si>
  <si>
    <t>#8 Scoop (4 oz)</t>
  </si>
  <si>
    <t>47140</t>
  </si>
  <si>
    <t>09.KS.0057</t>
  </si>
  <si>
    <t>#8Scoop - 4 OZ Ambidextrous</t>
  </si>
  <si>
    <t>ISS-8</t>
  </si>
  <si>
    <t>09.KS.0058</t>
  </si>
  <si>
    <t>Funnel</t>
  </si>
  <si>
    <t>84760</t>
  </si>
  <si>
    <t>09.KS.0059</t>
  </si>
  <si>
    <t>Food Storage Container - 2QT</t>
  </si>
  <si>
    <t>RFS2PP190</t>
  </si>
  <si>
    <t>09.KS.0059L</t>
  </si>
  <si>
    <t>Food Storage Container with Lid - 2QT</t>
  </si>
  <si>
    <t>RFSC2PP190</t>
  </si>
  <si>
    <t>09.KS.0060</t>
  </si>
  <si>
    <t>Food Storage Container - 4QT</t>
  </si>
  <si>
    <t>RFS4PP190</t>
  </si>
  <si>
    <t>09.KS.0060L</t>
  </si>
  <si>
    <t>Food Storage Container Lid - 4QT</t>
  </si>
  <si>
    <t>09.KS.0061</t>
  </si>
  <si>
    <t>Food Storage Container - 6QT</t>
  </si>
  <si>
    <t>RFS6PP190</t>
  </si>
  <si>
    <t>09.KS.0061L</t>
  </si>
  <si>
    <t>Food Storage Container Lid - 6QT</t>
  </si>
  <si>
    <t>RFSC6PP190</t>
  </si>
  <si>
    <t>09.KS.0062</t>
  </si>
  <si>
    <t>Food Storage Container - 12QT</t>
  </si>
  <si>
    <t>RFS12PP190</t>
  </si>
  <si>
    <t>09.KS.0062L</t>
  </si>
  <si>
    <t>Food Storage Container Lid - 12QT</t>
  </si>
  <si>
    <t>RFSC12PP190</t>
  </si>
  <si>
    <t>09.KS.0063</t>
  </si>
  <si>
    <t>Spaghetti Stainer/Colander 11.25"</t>
  </si>
  <si>
    <t>4605</t>
  </si>
  <si>
    <t>09.KS.0064</t>
  </si>
  <si>
    <t>Thermometer, Dry Storage</t>
  </si>
  <si>
    <t>212-150-8</t>
  </si>
  <si>
    <t>09.KS.0065</t>
  </si>
  <si>
    <t>Measuring Cup, Liquid - 1 Cup</t>
  </si>
  <si>
    <t>5350</t>
  </si>
  <si>
    <t>09.KS.0066</t>
  </si>
  <si>
    <t>Pan, Steam Table, Perforated, Full Size 6"</t>
  </si>
  <si>
    <t>30063</t>
  </si>
  <si>
    <t>09.KS.0067</t>
  </si>
  <si>
    <t>Measuring Cup, Liquid - 2 Cup</t>
  </si>
  <si>
    <t>AMEA-05</t>
  </si>
  <si>
    <t>09.KS.0068</t>
  </si>
  <si>
    <t>Thermometer, Oven</t>
  </si>
  <si>
    <t>Taylor Precision</t>
  </si>
  <si>
    <t>5921N</t>
  </si>
  <si>
    <t>09.KS.0069</t>
  </si>
  <si>
    <t>Meausre, Liquid - 1 QT</t>
  </si>
  <si>
    <t>100MCCW135</t>
  </si>
  <si>
    <t>09.KS.0070</t>
  </si>
  <si>
    <t xml:space="preserve">Scale, Portion, 2 lb. </t>
  </si>
  <si>
    <t>FGY32R</t>
  </si>
  <si>
    <t>09.KS.0071</t>
  </si>
  <si>
    <t>Anti-Fatigue Mats</t>
  </si>
  <si>
    <t>RBM-35K</t>
  </si>
  <si>
    <t>09.KS.0072</t>
  </si>
  <si>
    <t>Brush, Steam Kettle Tangent Draw-off</t>
  </si>
  <si>
    <t>4000502</t>
  </si>
  <si>
    <t>09.KS.0073</t>
  </si>
  <si>
    <t>Brush, Kettle Drain Valve</t>
  </si>
  <si>
    <t>4015000</t>
  </si>
  <si>
    <t>09.KS.0074</t>
  </si>
  <si>
    <t>Brush, Kettle and Tank</t>
  </si>
  <si>
    <t>4004000</t>
  </si>
  <si>
    <t>09.KS.0075</t>
  </si>
  <si>
    <t>Handle for Kettle and Tank Brush</t>
  </si>
  <si>
    <t>4023000</t>
  </si>
  <si>
    <t>09.KS.0077</t>
  </si>
  <si>
    <t>SS Mixing Bowl Stand</t>
  </si>
  <si>
    <t>MXB-3000Q</t>
  </si>
  <si>
    <t>09.KS.0078</t>
  </si>
  <si>
    <t>Hamburger Turner</t>
  </si>
  <si>
    <t>S286-4PCP</t>
  </si>
  <si>
    <t>09.KS.0080</t>
  </si>
  <si>
    <t>Sauce Pot 8 QT</t>
  </si>
  <si>
    <t>77520</t>
  </si>
  <si>
    <t>09.KS.0081</t>
  </si>
  <si>
    <t>Stainless Steel Utility Cart</t>
  </si>
  <si>
    <t>Lakeside</t>
  </si>
  <si>
    <t>322</t>
  </si>
  <si>
    <t>09.KS.0082</t>
  </si>
  <si>
    <t>Sauce Pot 25 QT with Lids</t>
  </si>
  <si>
    <t>68624</t>
  </si>
  <si>
    <t>09.KS.0082L</t>
  </si>
  <si>
    <t>Sauce Pot 25 QT Lids</t>
  </si>
  <si>
    <t>67521</t>
  </si>
  <si>
    <t>09.KS.0083</t>
  </si>
  <si>
    <t>Stainless Knife Rack</t>
  </si>
  <si>
    <t>KR-699</t>
  </si>
  <si>
    <t>09.KS.0084</t>
  </si>
  <si>
    <t>16" Stainless Steel Squeegee</t>
  </si>
  <si>
    <t>4007100</t>
  </si>
  <si>
    <t>09.KS.0085</t>
  </si>
  <si>
    <t>Pizza Server 5"L, Wooden Handle</t>
  </si>
  <si>
    <t>19006</t>
  </si>
  <si>
    <t>09.KS.0086</t>
  </si>
  <si>
    <t>Tiered Tray Cash Box</t>
  </si>
  <si>
    <t>SteelMaster</t>
  </si>
  <si>
    <t>710842</t>
  </si>
  <si>
    <t>09.MS.0001</t>
  </si>
  <si>
    <t>Classroom Equipment</t>
  </si>
  <si>
    <t>Pencil Sharpener</t>
  </si>
  <si>
    <t>X-ACTO</t>
  </si>
  <si>
    <t>1800 - XLR</t>
  </si>
  <si>
    <t>09.MT.0006</t>
  </si>
  <si>
    <t xml:space="preserve">Custodial  </t>
  </si>
  <si>
    <t>Custodial Equipment</t>
  </si>
  <si>
    <t>Recycle Toter, 65 Gallon</t>
  </si>
  <si>
    <t>RUBBERMAID</t>
  </si>
  <si>
    <t>Brute - FG9W2173BLUE</t>
  </si>
  <si>
    <t>09.MT.0007</t>
  </si>
  <si>
    <t>Carpet Extractor</t>
  </si>
  <si>
    <t>Clarke</t>
  </si>
  <si>
    <t>56382724</t>
  </si>
  <si>
    <t>09.MT.0008</t>
  </si>
  <si>
    <t>Carpet Spotter</t>
  </si>
  <si>
    <t>130 SP</t>
  </si>
  <si>
    <t>09.MT.0009</t>
  </si>
  <si>
    <t>Mop Bucket W/Wringer</t>
  </si>
  <si>
    <t>WAVEBREAK FG757688YEL MODEL 705593</t>
  </si>
  <si>
    <t>09.MT.0010</t>
  </si>
  <si>
    <t>No Touch Cleaning System</t>
  </si>
  <si>
    <t>KaiVac</t>
  </si>
  <si>
    <t>1250</t>
  </si>
  <si>
    <t>09.MT.0011</t>
  </si>
  <si>
    <t>Wet Dry Vacuum</t>
  </si>
  <si>
    <t>Nobles</t>
  </si>
  <si>
    <t>9007469</t>
  </si>
  <si>
    <t>09.MT.0020-1</t>
  </si>
  <si>
    <t>Walk behind Scrubber</t>
  </si>
  <si>
    <t>Tennant</t>
  </si>
  <si>
    <t>T500</t>
  </si>
  <si>
    <t>09.MT.1843</t>
  </si>
  <si>
    <t>Flammable Cabinet, 54 Gallon</t>
  </si>
  <si>
    <t>SciMatco</t>
  </si>
  <si>
    <t>SC7133</t>
  </si>
  <si>
    <t>09.MT.2739</t>
  </si>
  <si>
    <t>Metal Cabinet, Tilt Bins, Shelves</t>
  </si>
  <si>
    <t>Grainger</t>
  </si>
  <si>
    <t>5JL52</t>
  </si>
  <si>
    <t>09.MT.2S15-1</t>
  </si>
  <si>
    <t>Recycle Trash Bin - 2 Stream with Liners</t>
  </si>
  <si>
    <t>1961614 &amp; 1961622</t>
  </si>
  <si>
    <t>Gray Stenni front, Black side and back</t>
  </si>
  <si>
    <t>09.MT.3072</t>
  </si>
  <si>
    <t>Work Bench w/vice</t>
  </si>
  <si>
    <t>Staples Contract &amp; Commercial LLC</t>
  </si>
  <si>
    <t>Global Industrial</t>
  </si>
  <si>
    <t>T9F183168 + T9F534515</t>
  </si>
  <si>
    <t>Base: Gray</t>
  </si>
  <si>
    <t>09.MT.4896</t>
  </si>
  <si>
    <t>Metal Pegboard with Accessories &amp; Mounting Hardware</t>
  </si>
  <si>
    <t>H-6450GR + H-2685 + H-4294</t>
  </si>
  <si>
    <t>09.MT.4896S</t>
  </si>
  <si>
    <t>2 Shelf Pallet Rack Starter Unit with (2) Wire Decking</t>
  </si>
  <si>
    <t>H-5716 + H-5725</t>
  </si>
  <si>
    <t>09.MT.BV10</t>
  </si>
  <si>
    <t>Backpack Vacuum w/Tool Kit</t>
  </si>
  <si>
    <t>ProTeam</t>
  </si>
  <si>
    <t>Super Coach Pro 10 HEPA Starter Bundle</t>
  </si>
  <si>
    <t>09.MT.CR14</t>
  </si>
  <si>
    <t>Recycle Bin - Classroom, 18 Gallon</t>
  </si>
  <si>
    <t>FG571473BLUE</t>
  </si>
  <si>
    <t>09.MT.CR28</t>
  </si>
  <si>
    <t>Recycle Bin - Classroom</t>
  </si>
  <si>
    <t>Impact</t>
  </si>
  <si>
    <t>DTC 2804 RL</t>
  </si>
  <si>
    <t>09.MT.CR28-2</t>
  </si>
  <si>
    <t>Continental</t>
  </si>
  <si>
    <t>2818-1</t>
  </si>
  <si>
    <t>09.MT.CR45</t>
  </si>
  <si>
    <t>Trash Bin - Classroom (23 Gallon)</t>
  </si>
  <si>
    <t>STC2310</t>
  </si>
  <si>
    <t>Black</t>
  </si>
  <si>
    <t>09.MT.CR45-2</t>
  </si>
  <si>
    <t>8322BK</t>
  </si>
  <si>
    <t>09.MT.CT28</t>
  </si>
  <si>
    <t>Trash Bin - Classroom</t>
  </si>
  <si>
    <t>FG295600 GRAY</t>
  </si>
  <si>
    <t>Gray</t>
  </si>
  <si>
    <t>09.MT.CT28-2</t>
  </si>
  <si>
    <t>Trash Bin - Classroom09.MT.CT28-2</t>
  </si>
  <si>
    <t>09.MT.LT01-1</t>
  </si>
  <si>
    <t>Lift</t>
  </si>
  <si>
    <t>United Rentals</t>
  </si>
  <si>
    <t>SkyJack</t>
  </si>
  <si>
    <t>SJIII4632</t>
  </si>
  <si>
    <t>09.MT.SB01</t>
  </si>
  <si>
    <t>Snow Blower - Ariens 926070</t>
  </si>
  <si>
    <t>M. D. Stetson Co. Inc.</t>
  </si>
  <si>
    <t>Ariens</t>
  </si>
  <si>
    <t>926070</t>
  </si>
  <si>
    <t>09.MT.SB02</t>
  </si>
  <si>
    <t>Snow Brush - Ariens 926074</t>
  </si>
  <si>
    <t>926074</t>
  </si>
  <si>
    <t>09.MT.WK01-1</t>
  </si>
  <si>
    <t>Window Cleaning Kit</t>
  </si>
  <si>
    <t>M D Stetson</t>
  </si>
  <si>
    <t>09.MU.0001</t>
  </si>
  <si>
    <t xml:space="preserve">Music </t>
  </si>
  <si>
    <t>Musical Instruments</t>
  </si>
  <si>
    <t>Timpani, Set of 5</t>
  </si>
  <si>
    <t>Yamaha</t>
  </si>
  <si>
    <t>TP-7300R</t>
  </si>
  <si>
    <t>09.MU.0002</t>
  </si>
  <si>
    <t>Marimba with Cover</t>
  </si>
  <si>
    <t>YM-1430 4 1/3 Octave Standard Padouk Marimba</t>
  </si>
  <si>
    <t>09.MU.0003</t>
  </si>
  <si>
    <t>2-2/3 Octave Xylophone Padauk Wood Bars w/ Resonators</t>
  </si>
  <si>
    <t>Sound Percussion Labs</t>
  </si>
  <si>
    <t xml:space="preserve">2-2/3 Octave Xylophone </t>
  </si>
  <si>
    <t>09.MU.CP01</t>
  </si>
  <si>
    <t>Music Equipment</t>
  </si>
  <si>
    <t>Conductor's System</t>
  </si>
  <si>
    <t>Wenger Corporation</t>
  </si>
  <si>
    <t>Flex-See Specs</t>
  </si>
  <si>
    <t>09.MU.CR.01</t>
  </si>
  <si>
    <t>Choral Risers, 4-Step</t>
  </si>
  <si>
    <t>Stage Right</t>
  </si>
  <si>
    <t>FR-36+4th Level Add-On+(2)Side Rails</t>
  </si>
  <si>
    <t>09.MU.GR01</t>
  </si>
  <si>
    <t>Guitar Rack</t>
  </si>
  <si>
    <t>148J006</t>
  </si>
  <si>
    <t>Finish: Oyster</t>
  </si>
  <si>
    <t>09.MU.IS01</t>
  </si>
  <si>
    <t>Music Instrument Storage, Individual Grille Door</t>
  </si>
  <si>
    <t>Ultrastor #01 - 250A001.118</t>
  </si>
  <si>
    <t>Laminate/Edge Banding/Grill: Oyster</t>
  </si>
  <si>
    <t>09.MU.IS02</t>
  </si>
  <si>
    <t>Ultrastor #02 - 250A002.118</t>
  </si>
  <si>
    <t>09.MU.IS03</t>
  </si>
  <si>
    <t>Ultrastor #04 - 250A004.121</t>
  </si>
  <si>
    <t>09.MU.IS04</t>
  </si>
  <si>
    <t>Ultrastor #05 - 250A005.123</t>
  </si>
  <si>
    <t>09.MU.MC01</t>
  </si>
  <si>
    <t>Music Chair</t>
  </si>
  <si>
    <t>Wenger</t>
  </si>
  <si>
    <t>Student Chair</t>
  </si>
  <si>
    <t>09.MU.MC02</t>
  </si>
  <si>
    <t>Music Chair Cart</t>
  </si>
  <si>
    <t>127A261</t>
  </si>
  <si>
    <t>09.MU.MP01</t>
  </si>
  <si>
    <t>Digital Piano with Bench</t>
  </si>
  <si>
    <t>Arius YDP-184R</t>
  </si>
  <si>
    <t>09.MU.MS01</t>
  </si>
  <si>
    <t>Music Stand</t>
  </si>
  <si>
    <t>Manhasset</t>
  </si>
  <si>
    <t>#48</t>
  </si>
  <si>
    <t>09.MU.WC01</t>
  </si>
  <si>
    <t>Miscellaneous Equipment</t>
  </si>
  <si>
    <t>Wenger Install</t>
  </si>
  <si>
    <t>Install</t>
  </si>
  <si>
    <t>09.MU.WC02</t>
  </si>
  <si>
    <t>Wenger Delivery</t>
  </si>
  <si>
    <t>Delivery</t>
  </si>
  <si>
    <t>09.NU.0002</t>
  </si>
  <si>
    <t xml:space="preserve">Medical </t>
  </si>
  <si>
    <t>Medical Equipment</t>
  </si>
  <si>
    <t>AED Pediatric Defibrillation Pads</t>
  </si>
  <si>
    <t>Cardiac Science</t>
  </si>
  <si>
    <t>Powerheart G3</t>
  </si>
  <si>
    <t>09.NU.0005-1</t>
  </si>
  <si>
    <t>Side Table Cart, Nurse</t>
  </si>
  <si>
    <t>School Health Supply</t>
  </si>
  <si>
    <t>24146</t>
  </si>
  <si>
    <t>Maple with Aluminum Pull</t>
  </si>
  <si>
    <t>09.NU.0006-1</t>
  </si>
  <si>
    <t>Recovery Couch, Adj Headrest</t>
  </si>
  <si>
    <t>Biltmore</t>
  </si>
  <si>
    <t>School Health - 24047</t>
  </si>
  <si>
    <t xml:space="preserve">Legs: Chrome; Vinyl: Dove Grey
</t>
  </si>
  <si>
    <t>09.NU.0007-1</t>
  </si>
  <si>
    <t>Medicine Cabinet, 2-Locks</t>
  </si>
  <si>
    <t>24959</t>
  </si>
  <si>
    <t>09.NU.0012</t>
  </si>
  <si>
    <t>Evacuation Chair</t>
  </si>
  <si>
    <t>EVAC+CHAIR</t>
  </si>
  <si>
    <t>EVAC+CHAIR 500H</t>
  </si>
  <si>
    <t>09.NU.0015-1</t>
  </si>
  <si>
    <t>Spot Vital Signs Blood Pressure System with Stand</t>
  </si>
  <si>
    <t>School Health: 53106 + 56240 + 56297 + 56311</t>
  </si>
  <si>
    <t>09.OF.0001</t>
  </si>
  <si>
    <t xml:space="preserve">Administrative </t>
  </si>
  <si>
    <t>Office Equipment</t>
  </si>
  <si>
    <t>Laminator</t>
  </si>
  <si>
    <t>Johnson Scientific Inc.</t>
  </si>
  <si>
    <t>GBC</t>
  </si>
  <si>
    <t>1701720EZA</t>
  </si>
  <si>
    <t>09.OF.0002</t>
  </si>
  <si>
    <t>Laminator Cart</t>
  </si>
  <si>
    <t>Tamerica</t>
  </si>
  <si>
    <t>Laminating Workstation</t>
  </si>
  <si>
    <t>09.PE.0001</t>
  </si>
  <si>
    <t xml:space="preserve">Gym  </t>
  </si>
  <si>
    <t>Gym/PE Equipment</t>
  </si>
  <si>
    <t>35-Ball Racks</t>
  </si>
  <si>
    <t>Gopher</t>
  </si>
  <si>
    <t>89-612</t>
  </si>
  <si>
    <t>09.PE.0002</t>
  </si>
  <si>
    <t xml:space="preserve">Rolling Equipment Cage  </t>
  </si>
  <si>
    <t>US Games</t>
  </si>
  <si>
    <t xml:space="preserve">12002100           </t>
  </si>
  <si>
    <t>09.PE.0003</t>
  </si>
  <si>
    <t>Project Adventure PE Pack</t>
  </si>
  <si>
    <t>Flag House</t>
  </si>
  <si>
    <t>Middle School PE Pack - 11917</t>
  </si>
  <si>
    <t>09.PE.0003A</t>
  </si>
  <si>
    <t>Project Adventure PE Pack Box</t>
  </si>
  <si>
    <t>71038</t>
  </si>
  <si>
    <t>09.PE.0004</t>
  </si>
  <si>
    <t>Portable Rack for Bins/Baskets (6)</t>
  </si>
  <si>
    <t>Cascade School Supplies</t>
  </si>
  <si>
    <t xml:space="preserve">Basket Master 1045161       
</t>
  </si>
  <si>
    <t>09.PE.0005</t>
  </si>
  <si>
    <t>Portable Jump Rope Cart</t>
  </si>
  <si>
    <t>GA41-056</t>
  </si>
  <si>
    <t>09.PE.0006</t>
  </si>
  <si>
    <t>Scooter Cart</t>
  </si>
  <si>
    <t xml:space="preserve">1257564          
</t>
  </si>
  <si>
    <t>09.PE.0007</t>
  </si>
  <si>
    <t>Portable Volleyball Poles, Set of 2</t>
  </si>
  <si>
    <t>BSN Sports</t>
  </si>
  <si>
    <t>ST240S/P</t>
  </si>
  <si>
    <t>09.PE.0008</t>
  </si>
  <si>
    <t xml:space="preserve">Base Padding </t>
  </si>
  <si>
    <t xml:space="preserve">1012385         
</t>
  </si>
  <si>
    <t>09.PE.0009</t>
  </si>
  <si>
    <t>Pole Padding, Set of 2</t>
  </si>
  <si>
    <t xml:space="preserve">1012415
</t>
  </si>
  <si>
    <t>09.PE.0010</t>
  </si>
  <si>
    <t>Volleyball Nets</t>
  </si>
  <si>
    <t>SNVBRC32</t>
  </si>
  <si>
    <t>09.PE.0013</t>
  </si>
  <si>
    <t>Playground Balls (set 6)</t>
  </si>
  <si>
    <t xml:space="preserve">1033472             
</t>
  </si>
  <si>
    <t>09.PE.0014</t>
  </si>
  <si>
    <t>Ball Storage Cart, full size</t>
  </si>
  <si>
    <t>85-098</t>
  </si>
  <si>
    <t>09.PE.0015</t>
  </si>
  <si>
    <t>Indoor Soccer/ Hockey Goal</t>
  </si>
  <si>
    <t xml:space="preserve">17-043
</t>
  </si>
  <si>
    <t>09.PE.0016</t>
  </si>
  <si>
    <t>Ladderball Set</t>
  </si>
  <si>
    <t>1396065</t>
  </si>
  <si>
    <t>09.PE.0017</t>
  </si>
  <si>
    <t>Portable Badminton Set and 4-Way Badminton Adapter</t>
  </si>
  <si>
    <t>GA51-230 + GA51-063</t>
  </si>
  <si>
    <t>09.PE.0018</t>
  </si>
  <si>
    <t>Badminton Rackets, Pack of 6</t>
  </si>
  <si>
    <t>1297959</t>
  </si>
  <si>
    <t>09.PE.0020</t>
  </si>
  <si>
    <t>Volleyball Trainer, Supra Rainbow Set of 6, Official Size</t>
  </si>
  <si>
    <t>61-665</t>
  </si>
  <si>
    <t>09.PE.0021</t>
  </si>
  <si>
    <t>Bowling Balls, Rainbow Ultra Strike, Coated, Set of 6</t>
  </si>
  <si>
    <t>45-400</t>
  </si>
  <si>
    <t>09.PE.0022</t>
  </si>
  <si>
    <t>Vests, Rainbow Fit Pro Champion, Set of 6 - Green</t>
  </si>
  <si>
    <t>29-155</t>
  </si>
  <si>
    <t>09.PE.0024</t>
  </si>
  <si>
    <t>Vests, Rainbow Fit Pro Champion, Set of 6 - Yellow</t>
  </si>
  <si>
    <t>29-157</t>
  </si>
  <si>
    <t>09.PE.0025</t>
  </si>
  <si>
    <t>Gymnastic Mat</t>
  </si>
  <si>
    <t xml:space="preserve">85-726
</t>
  </si>
  <si>
    <t>09.PE.0026</t>
  </si>
  <si>
    <t>Rainbow Mesh Bags, Rainbow, Set of 6, Large</t>
  </si>
  <si>
    <t>89-972</t>
  </si>
  <si>
    <t>09.PE.0027</t>
  </si>
  <si>
    <t>Junior Easy Grip Football (Set of 6)</t>
  </si>
  <si>
    <t>1205688</t>
  </si>
  <si>
    <t>09.PE.0028</t>
  </si>
  <si>
    <t>Gymnastic Mat Cart</t>
  </si>
  <si>
    <t xml:space="preserve">96-542
</t>
  </si>
  <si>
    <t>09.PE.0029</t>
  </si>
  <si>
    <t>Soft-Low Bounce Tuff Balls 6 1/4"    (Set of 6)</t>
  </si>
  <si>
    <t>1179286</t>
  </si>
  <si>
    <t>09.PE.0030</t>
  </si>
  <si>
    <t>Floor Hockey 12-Player Set</t>
  </si>
  <si>
    <t xml:space="preserve">17-041
</t>
  </si>
  <si>
    <t>09.PE.0031</t>
  </si>
  <si>
    <t xml:space="preserve">Frisbee Disc - 120g/10" </t>
  </si>
  <si>
    <t>347120</t>
  </si>
  <si>
    <t>09.PE.0032</t>
  </si>
  <si>
    <t>Tennis Racquets, Junior, Set of 6, 21"</t>
  </si>
  <si>
    <t>52-063</t>
  </si>
  <si>
    <t>09.PE.0033</t>
  </si>
  <si>
    <t>9 Hole Portable Disc Golf Set</t>
  </si>
  <si>
    <t>1251715</t>
  </si>
  <si>
    <t>09.PE.0034</t>
  </si>
  <si>
    <t xml:space="preserve">Power Cross Challenge </t>
  </si>
  <si>
    <t>1363735</t>
  </si>
  <si>
    <t>09.PE.0035</t>
  </si>
  <si>
    <t>Deck Rings (set of 12)</t>
  </si>
  <si>
    <t>1039948</t>
  </si>
  <si>
    <t>09.PE.0037</t>
  </si>
  <si>
    <t>12" Vinyl Cone Rainbow Set (6)</t>
  </si>
  <si>
    <t>85-887</t>
  </si>
  <si>
    <t>09.PE.0038</t>
  </si>
  <si>
    <t>18" Vinyl Cone Rainbow Set (6)</t>
  </si>
  <si>
    <t>85-816</t>
  </si>
  <si>
    <t>09.PE.0039</t>
  </si>
  <si>
    <t>Solid PVC Jump Rope 7'     (each)</t>
  </si>
  <si>
    <t>1040050</t>
  </si>
  <si>
    <t>09.PE.0040</t>
  </si>
  <si>
    <t>9" Vinyl Spot Rainbow (set of 6)</t>
  </si>
  <si>
    <t>10-829</t>
  </si>
  <si>
    <t>09.PE.0041</t>
  </si>
  <si>
    <t>Neon Speed Jump Rope 8' green    (dozen)</t>
  </si>
  <si>
    <t>1702</t>
  </si>
  <si>
    <t>09.PE.0042</t>
  </si>
  <si>
    <t>Dodgeball, Coated Foam, Rainbow, Set of 6</t>
  </si>
  <si>
    <t>71-348</t>
  </si>
  <si>
    <t>09.PE.0043</t>
  </si>
  <si>
    <t>Neon Speed Jump Rope 9' (dozen)</t>
  </si>
  <si>
    <t>1701</t>
  </si>
  <si>
    <t>09.PE.0044</t>
  </si>
  <si>
    <t>All Surface Scooters, Set of 6</t>
  </si>
  <si>
    <t>S&amp;S Worldwide</t>
  </si>
  <si>
    <t>W12943</t>
  </si>
  <si>
    <t>09.PE.0045</t>
  </si>
  <si>
    <t>Stop Watch, Set of 6</t>
  </si>
  <si>
    <t>W7526</t>
  </si>
  <si>
    <t>09.PE.0046</t>
  </si>
  <si>
    <t xml:space="preserve">Drive 'N Dunk Set
</t>
  </si>
  <si>
    <t>58-344</t>
  </si>
  <si>
    <t>09.PE.0047</t>
  </si>
  <si>
    <t>Complete Broomball Pack</t>
  </si>
  <si>
    <t>53-551</t>
  </si>
  <si>
    <t>09.PE.0048</t>
  </si>
  <si>
    <t>Tabletop Tennis Packs    (32 player)</t>
  </si>
  <si>
    <t>16-986</t>
  </si>
  <si>
    <t>09.PE.0049</t>
  </si>
  <si>
    <t>Electric Air Pump</t>
  </si>
  <si>
    <t>Lakeshore</t>
  </si>
  <si>
    <t>Palos Sports</t>
  </si>
  <si>
    <t>44005</t>
  </si>
  <si>
    <t>09.PE.0050</t>
  </si>
  <si>
    <t>Pickle Ball  Net</t>
  </si>
  <si>
    <t>1363633</t>
  </si>
  <si>
    <t>09.SC.AP01</t>
  </si>
  <si>
    <t xml:space="preserve">Science </t>
  </si>
  <si>
    <t>Science Equipment</t>
  </si>
  <si>
    <t>Microwave, 1.5 Cu. Ft.</t>
  </si>
  <si>
    <t>GE Appliances</t>
  </si>
  <si>
    <t>PEB9159SJSS</t>
  </si>
  <si>
    <t>Stainless Steel</t>
  </si>
  <si>
    <t>09.SC.AP01-1</t>
  </si>
  <si>
    <t>09.SC.CR01-1</t>
  </si>
  <si>
    <t>Car and Ramp Equipment Module</t>
  </si>
  <si>
    <t>CPO Science</t>
  </si>
  <si>
    <t>School Specialty 792-1130</t>
  </si>
  <si>
    <t>09.SC.EB01-1</t>
  </si>
  <si>
    <t>Electronic Balances</t>
  </si>
  <si>
    <t>Flinn Scientific</t>
  </si>
  <si>
    <t>OB2173</t>
  </si>
  <si>
    <t>09.SC.FH01-1</t>
  </si>
  <si>
    <t>Demonstration Fume Hood, Filtered, Portable</t>
  </si>
  <si>
    <t>Erlab</t>
  </si>
  <si>
    <t>Captair 321 Smart</t>
  </si>
  <si>
    <t>09.SC.GC01</t>
  </si>
  <si>
    <t>Goggle Sanitizer</t>
  </si>
  <si>
    <t>Flinn</t>
  </si>
  <si>
    <t>SE1000</t>
  </si>
  <si>
    <t>09.SC.GCGO</t>
  </si>
  <si>
    <t>Standard Vented Goggles</t>
  </si>
  <si>
    <t>AP3306</t>
  </si>
  <si>
    <t>09.SC.GCGO-1</t>
  </si>
  <si>
    <t>Standard Vented Goggle</t>
  </si>
  <si>
    <t>09.SC.GD01-1</t>
  </si>
  <si>
    <t>Go Direct Starter Package</t>
  </si>
  <si>
    <t>Vernier</t>
  </si>
  <si>
    <t>GDP-MS-ST</t>
  </si>
  <si>
    <t>09.SC.HP01-1</t>
  </si>
  <si>
    <t>Digital Hot Plate</t>
  </si>
  <si>
    <t>AP8188</t>
  </si>
  <si>
    <t>09.SC.MC01-1</t>
  </si>
  <si>
    <t>Microscope</t>
  </si>
  <si>
    <t>National Optical</t>
  </si>
  <si>
    <t>C-1028</t>
  </si>
  <si>
    <t>09.SC.PS01-1</t>
  </si>
  <si>
    <t>Physics Stand</t>
  </si>
  <si>
    <t>School Specialty 792-1110</t>
  </si>
  <si>
    <t>09.SC.RC01-1</t>
  </si>
  <si>
    <t>Rollercoaster Equipment Module</t>
  </si>
  <si>
    <t>School Specialty 792-1150</t>
  </si>
  <si>
    <t>09.SC.TP01-1</t>
  </si>
  <si>
    <t>Timer IIe and Photogates</t>
  </si>
  <si>
    <t>School Specialty 792-1100</t>
  </si>
  <si>
    <t>09.SW.DI01-1</t>
  </si>
  <si>
    <t>Sargent Welch/VWR Delivery Installation</t>
  </si>
  <si>
    <t>09.TC.0001</t>
  </si>
  <si>
    <t xml:space="preserve">Makerspace </t>
  </si>
  <si>
    <t>Makerspace Equipment</t>
  </si>
  <si>
    <t>Lego Mindstorms EV3 31313</t>
  </si>
  <si>
    <t>LEGO</t>
  </si>
  <si>
    <t>EV3 - 31313</t>
  </si>
  <si>
    <t>09.TC.0002</t>
  </si>
  <si>
    <t>Makey Makey STEM Pack</t>
  </si>
  <si>
    <t>Joy Labz</t>
  </si>
  <si>
    <t>Makey Makey</t>
  </si>
  <si>
    <t>09.TC.0003</t>
  </si>
  <si>
    <t>Sphero SPRK</t>
  </si>
  <si>
    <t>Sphero</t>
  </si>
  <si>
    <t>SPRK+</t>
  </si>
  <si>
    <t>09.TC.0004</t>
  </si>
  <si>
    <t>Laser Cutter</t>
  </si>
  <si>
    <t>Dremel</t>
  </si>
  <si>
    <t>LC40</t>
  </si>
  <si>
    <t>09.TC.2436</t>
  </si>
  <si>
    <t>Technology Podium</t>
  </si>
  <si>
    <t>Wisconsin Bench</t>
  </si>
  <si>
    <t>Counter Top/Edge: North Sea with Folkstone edgeband; Case/Body: Shadow Ash with Folkstone edgeband</t>
  </si>
  <si>
    <t>09.TC.2436C</t>
  </si>
  <si>
    <t>Technology Podium with Extension</t>
  </si>
  <si>
    <t>Chapter 30B Bid</t>
  </si>
  <si>
    <t>COMMBUYS</t>
  </si>
  <si>
    <t>Quote</t>
  </si>
  <si>
    <t>Teacher/Podium</t>
  </si>
  <si>
    <t>Custom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</si>
</sst>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0.00_);\([$$-409]#,##0.00\)"/>
  </numFmts>
  <fonts count="26"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sz val="11"/>
      <color rgb="FFFF0000"/>
      <name val="Palatino Linotype"/>
      <family val="1"/>
    </font>
    <font>
      <sz val="11"/>
      <name val="Palatino Linotype"/>
      <family val="1"/>
    </font>
    <font>
      <sz val="11"/>
      <color theme="1"/>
      <name val="Times New Roman"/>
      <family val="1"/>
    </font>
    <font>
      <sz val="12"/>
      <color theme="1"/>
      <name val="Times New Roman"/>
      <family val="1"/>
    </font>
    <font>
      <sz val="11"/>
      <color theme="1"/>
      <name val="Calibri"/>
      <family val="2"/>
      <scheme val="minor"/>
    </font>
    <font>
      <b/>
      <sz val="11"/>
      <color theme="0"/>
      <name val="Times New Roman"/>
      <family val="1"/>
    </font>
    <font>
      <b/>
      <sz val="22"/>
      <name val="Calibri"/>
      <family val="2"/>
      <scheme val="minor"/>
    </font>
    <font>
      <b/>
      <sz val="14"/>
      <color theme="1"/>
      <name val="Calibri"/>
      <family val="2"/>
      <scheme val="minor"/>
    </font>
    <font>
      <b/>
      <sz val="16"/>
      <color theme="1"/>
      <name val="Calibri"/>
      <family val="2"/>
      <scheme val="minor"/>
    </font>
    <font>
      <sz val="12"/>
      <color theme="1"/>
      <name val="Calibri"/>
      <family val="2"/>
      <scheme val="minor"/>
    </font>
    <font>
      <b/>
      <sz val="18"/>
      <color rgb="FF00B050"/>
      <name val="Calibri"/>
      <family val="2"/>
      <scheme val="minor"/>
    </font>
    <font>
      <b/>
      <sz val="18"/>
      <color theme="1"/>
      <name val="Calibri"/>
      <family val="2"/>
      <scheme val="minor"/>
    </font>
    <font>
      <b/>
      <sz val="20"/>
      <name val="Calibri"/>
      <family val="2"/>
      <scheme val="minor"/>
    </font>
    <font>
      <sz val="12"/>
      <color rgb="FFFF0000"/>
      <name val="Calibri"/>
      <family val="2"/>
      <scheme val="minor"/>
    </font>
    <font>
      <u val="double"/>
      <sz val="12"/>
      <color theme="1"/>
      <name val="Calibri"/>
      <family val="2"/>
      <scheme val="minor"/>
    </font>
    <font>
      <b/>
      <u/>
      <sz val="18"/>
      <color theme="1"/>
      <name val="Calibri"/>
      <family val="2"/>
      <scheme val="minor"/>
    </font>
    <font>
      <b/>
      <sz val="24"/>
      <color theme="0"/>
      <name val="Calibri"/>
      <family val="2"/>
      <scheme val="minor"/>
    </font>
    <font>
      <sz val="10"/>
      <color theme="1"/>
      <name val="Calibri"/>
      <family val="2"/>
      <scheme val="minor"/>
    </font>
    <font>
      <b/>
      <sz val="10"/>
      <color theme="1"/>
      <name val="Calibri"/>
      <family val="2"/>
      <scheme val="minor"/>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59999389629810485"/>
        <bgColor indexed="64"/>
      </patternFill>
    </fill>
    <fill>
      <patternFill patternType="solid">
        <fgColor theme="8"/>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rgb="FF5CA927"/>
        <bgColor indexed="64"/>
      </patternFill>
    </fill>
    <fill>
      <patternFill patternType="solid">
        <fgColor theme="0" tint="-4.9989318521683403E-2"/>
        <bgColor indexed="64"/>
      </patternFill>
    </fill>
    <fill>
      <patternFill patternType="solid">
        <fgColor theme="8"/>
        <bgColor theme="8"/>
      </patternFill>
    </fill>
    <fill>
      <patternFill patternType="solid">
        <fgColor theme="8" tint="0.79998168889431442"/>
        <bgColor theme="8" tint="0.79998168889431442"/>
      </patternFill>
    </fill>
    <fill>
      <patternFill patternType="solid">
        <fgColor theme="4" tint="0.59999389629810485"/>
        <bgColor indexed="64"/>
      </patternFill>
    </fill>
    <fill>
      <patternFill patternType="solid">
        <fgColor theme="7" tint="0.59999389629810485"/>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right style="thick">
        <color indexed="64"/>
      </right>
      <top/>
      <bottom/>
      <diagonal/>
    </border>
    <border>
      <left style="thick">
        <color indexed="64"/>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indexed="64"/>
      </left>
      <right/>
      <top/>
      <bottom/>
      <diagonal/>
    </border>
    <border>
      <left/>
      <right style="thin">
        <color indexed="64"/>
      </right>
      <top/>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bottom style="thick">
        <color indexed="64"/>
      </bottom>
      <diagonal/>
    </border>
    <border>
      <left style="thick">
        <color indexed="64"/>
      </left>
      <right style="thin">
        <color indexed="64"/>
      </right>
      <top/>
      <bottom style="thin">
        <color indexed="64"/>
      </bottom>
      <diagonal/>
    </border>
  </borders>
  <cellStyleXfs count="4">
    <xf numFmtId="0" fontId="0" fillId="0" borderId="0"/>
    <xf numFmtId="0" fontId="24" fillId="0" borderId="0"/>
    <xf numFmtId="0" fontId="11" fillId="0" borderId="0"/>
    <xf numFmtId="0" fontId="24" fillId="0" borderId="0"/>
  </cellStyleXfs>
  <cellXfs count="151">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7" fillId="0" borderId="0" xfId="0" applyFont="1"/>
    <xf numFmtId="0" fontId="7" fillId="0" borderId="0" xfId="0" applyFont="1" applyAlignment="1">
      <alignment vertical="top"/>
    </xf>
    <xf numFmtId="0" fontId="8" fillId="0" borderId="0" xfId="0" applyFont="1"/>
    <xf numFmtId="0" fontId="0" fillId="0" borderId="0" xfId="0" applyBorder="1"/>
    <xf numFmtId="0" fontId="0" fillId="0" borderId="0" xfId="0" applyFill="1" applyBorder="1"/>
    <xf numFmtId="164" fontId="4" fillId="0" borderId="0" xfId="0" applyNumberFormat="1" applyFont="1" applyFill="1" applyBorder="1" applyAlignment="1">
      <alignment horizontal="left" vertical="top" wrapText="1"/>
    </xf>
    <xf numFmtId="0" fontId="0" fillId="0" borderId="0" xfId="0" applyAlignment="1">
      <alignment wrapText="1"/>
    </xf>
    <xf numFmtId="164" fontId="2" fillId="2" borderId="4" xfId="0" applyNumberFormat="1" applyFont="1" applyFill="1" applyBorder="1" applyAlignment="1">
      <alignment horizontal="left" vertical="top" wrapText="1"/>
    </xf>
    <xf numFmtId="164" fontId="2" fillId="2" borderId="5" xfId="0" applyNumberFormat="1"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64" fontId="2" fillId="2" borderId="14" xfId="0" applyNumberFormat="1" applyFont="1" applyFill="1" applyBorder="1" applyAlignment="1">
      <alignment horizontal="left" vertical="top" wrapText="1"/>
    </xf>
    <xf numFmtId="0" fontId="0" fillId="0" borderId="21" xfId="0" applyBorder="1"/>
    <xf numFmtId="0" fontId="9" fillId="0" borderId="0" xfId="0" applyFont="1"/>
    <xf numFmtId="0" fontId="9" fillId="11" borderId="23" xfId="0" applyFont="1" applyFill="1" applyBorder="1"/>
    <xf numFmtId="0" fontId="9" fillId="11" borderId="24" xfId="0" applyFont="1" applyFill="1" applyBorder="1"/>
    <xf numFmtId="0" fontId="9" fillId="0" borderId="23" xfId="0" applyFont="1" applyBorder="1"/>
    <xf numFmtId="0" fontId="9" fillId="0" borderId="24" xfId="0" applyFont="1" applyBorder="1"/>
    <xf numFmtId="0" fontId="9" fillId="0" borderId="25" xfId="0" applyFont="1" applyBorder="1"/>
    <xf numFmtId="0" fontId="9" fillId="11" borderId="25" xfId="0" applyFont="1" applyFill="1" applyBorder="1"/>
    <xf numFmtId="0" fontId="9" fillId="11" borderId="26" xfId="0" applyFont="1" applyFill="1" applyBorder="1"/>
    <xf numFmtId="0" fontId="9" fillId="11" borderId="0" xfId="0" applyFont="1" applyFill="1" applyBorder="1"/>
    <xf numFmtId="0" fontId="9" fillId="11" borderId="27" xfId="0" applyFont="1" applyFill="1" applyBorder="1"/>
    <xf numFmtId="0" fontId="12" fillId="10" borderId="0" xfId="0" applyFont="1" applyFill="1" applyBorder="1"/>
    <xf numFmtId="0" fontId="10" fillId="0" borderId="0" xfId="0" applyFont="1" applyBorder="1" applyAlignment="1">
      <alignment horizontal="left" vertical="top" wrapText="1"/>
    </xf>
    <xf numFmtId="0" fontId="12" fillId="10" borderId="0" xfId="0" applyFont="1" applyFill="1" applyBorder="1" applyAlignment="1">
      <alignment horizontal="center"/>
    </xf>
    <xf numFmtId="0" fontId="9" fillId="0" borderId="27" xfId="0" applyFont="1" applyBorder="1"/>
    <xf numFmtId="0" fontId="9" fillId="0" borderId="0" xfId="0" applyFont="1" applyBorder="1"/>
    <xf numFmtId="0" fontId="10" fillId="0" borderId="26" xfId="0" applyFont="1" applyBorder="1" applyAlignment="1">
      <alignment horizontal="left" vertical="top" wrapText="1"/>
    </xf>
    <xf numFmtId="0" fontId="17" fillId="7" borderId="0" xfId="0" applyFont="1" applyFill="1" applyBorder="1"/>
    <xf numFmtId="0" fontId="16" fillId="3" borderId="1" xfId="0" applyFont="1" applyFill="1" applyBorder="1" applyAlignment="1">
      <alignment horizontal="left" vertical="top" wrapText="1"/>
    </xf>
    <xf numFmtId="0" fontId="14" fillId="9" borderId="1" xfId="0" applyFont="1" applyFill="1" applyBorder="1" applyAlignment="1">
      <alignment horizontal="left" vertical="top" wrapText="1"/>
    </xf>
    <xf numFmtId="165" fontId="16" fillId="0" borderId="1" xfId="0" applyNumberFormat="1" applyFont="1" applyFill="1" applyBorder="1" applyAlignment="1">
      <alignment horizontal="right" vertical="top" wrapText="1"/>
    </xf>
    <xf numFmtId="0" fontId="18" fillId="4" borderId="15" xfId="0" applyFont="1" applyFill="1" applyBorder="1" applyAlignment="1">
      <alignment horizontal="left" vertical="top" wrapText="1"/>
    </xf>
    <xf numFmtId="164" fontId="16" fillId="0" borderId="1" xfId="0" applyNumberFormat="1" applyFont="1" applyBorder="1" applyAlignment="1">
      <alignment horizontal="right" vertical="top" wrapText="1"/>
    </xf>
    <xf numFmtId="165" fontId="16" fillId="0" borderId="14" xfId="0" applyNumberFormat="1" applyFont="1" applyFill="1" applyBorder="1" applyAlignment="1">
      <alignment horizontal="left" vertical="top" wrapText="1"/>
    </xf>
    <xf numFmtId="165" fontId="16" fillId="0" borderId="16" xfId="0" applyNumberFormat="1" applyFont="1" applyFill="1" applyBorder="1" applyAlignment="1">
      <alignment horizontal="left" vertical="top" wrapText="1"/>
    </xf>
    <xf numFmtId="164" fontId="16" fillId="3" borderId="3" xfId="0" applyNumberFormat="1" applyFont="1" applyFill="1" applyBorder="1" applyAlignment="1">
      <alignment horizontal="left" vertical="top" wrapText="1"/>
    </xf>
    <xf numFmtId="165" fontId="16" fillId="0" borderId="17" xfId="0" applyNumberFormat="1" applyFont="1" applyFill="1" applyBorder="1" applyAlignment="1">
      <alignment horizontal="left" vertical="top" wrapText="1"/>
    </xf>
    <xf numFmtId="0" fontId="16" fillId="3" borderId="1" xfId="0" applyFont="1" applyFill="1" applyBorder="1" applyAlignment="1">
      <alignment horizontal="center" vertical="top" wrapText="1"/>
    </xf>
    <xf numFmtId="165" fontId="16" fillId="0" borderId="15" xfId="0" applyNumberFormat="1" applyFont="1" applyFill="1" applyBorder="1" applyAlignment="1">
      <alignment horizontal="left" vertical="top" wrapText="1"/>
    </xf>
    <xf numFmtId="164" fontId="14" fillId="2" borderId="5" xfId="0" applyNumberFormat="1" applyFont="1" applyFill="1" applyBorder="1" applyAlignment="1">
      <alignment horizontal="left" vertical="top" wrapText="1"/>
    </xf>
    <xf numFmtId="0" fontId="0" fillId="0" borderId="0" xfId="0" applyFont="1" applyBorder="1"/>
    <xf numFmtId="0" fontId="14" fillId="9" borderId="1" xfId="0" applyFont="1" applyFill="1" applyBorder="1" applyAlignment="1">
      <alignment vertical="top" wrapText="1"/>
    </xf>
    <xf numFmtId="164" fontId="16" fillId="0" borderId="1" xfId="0" applyNumberFormat="1" applyFont="1" applyBorder="1" applyAlignment="1">
      <alignment vertical="top" wrapText="1"/>
    </xf>
    <xf numFmtId="0" fontId="0" fillId="0" borderId="0" xfId="0" applyFont="1"/>
    <xf numFmtId="0" fontId="19" fillId="2" borderId="5" xfId="0" applyFont="1" applyFill="1" applyBorder="1" applyAlignment="1">
      <alignment vertical="center"/>
    </xf>
    <xf numFmtId="0" fontId="14" fillId="9" borderId="3" xfId="0" applyFont="1" applyFill="1" applyBorder="1" applyAlignment="1">
      <alignment vertical="top" wrapText="1"/>
    </xf>
    <xf numFmtId="164" fontId="16" fillId="0" borderId="3" xfId="0" applyNumberFormat="1" applyFont="1" applyBorder="1" applyAlignment="1">
      <alignment vertical="top" wrapText="1"/>
    </xf>
    <xf numFmtId="0" fontId="15" fillId="2" borderId="5" xfId="0" applyFont="1" applyFill="1" applyBorder="1" applyAlignment="1">
      <alignment vertical="center" wrapText="1"/>
    </xf>
    <xf numFmtId="164" fontId="16" fillId="0" borderId="6" xfId="0" applyNumberFormat="1" applyFont="1" applyFill="1" applyBorder="1" applyAlignment="1">
      <alignment horizontal="right" vertical="top" wrapText="1"/>
    </xf>
    <xf numFmtId="0" fontId="14" fillId="9" borderId="10" xfId="0" applyFont="1" applyFill="1" applyBorder="1" applyAlignment="1">
      <alignment horizontal="left" vertical="top" wrapText="1"/>
    </xf>
    <xf numFmtId="0" fontId="14" fillId="9" borderId="5" xfId="0" applyFont="1" applyFill="1" applyBorder="1" applyAlignment="1">
      <alignment horizontal="left" vertical="top" wrapText="1"/>
    </xf>
    <xf numFmtId="164" fontId="21" fillId="3" borderId="0" xfId="0" applyNumberFormat="1" applyFont="1" applyFill="1" applyBorder="1" applyAlignment="1">
      <alignment horizontal="right" vertical="top" wrapText="1"/>
    </xf>
    <xf numFmtId="0" fontId="14" fillId="9" borderId="28"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0" fontId="14" fillId="9" borderId="8" xfId="0" applyFont="1" applyFill="1" applyBorder="1" applyAlignment="1">
      <alignment horizontal="left" vertical="top" wrapText="1"/>
    </xf>
    <xf numFmtId="0" fontId="14" fillId="9" borderId="3" xfId="0" applyFont="1" applyFill="1" applyBorder="1" applyAlignment="1">
      <alignment horizontal="left" vertical="top" wrapText="1"/>
    </xf>
    <xf numFmtId="0" fontId="14" fillId="9" borderId="11" xfId="0" applyFont="1" applyFill="1" applyBorder="1" applyAlignment="1">
      <alignment horizontal="left" vertical="top" wrapText="1"/>
    </xf>
    <xf numFmtId="0" fontId="24" fillId="0" borderId="0" xfId="1" applyAlignment="1">
      <alignment horizontal="left"/>
    </xf>
    <xf numFmtId="0" fontId="24" fillId="0" borderId="0" xfId="1"/>
    <xf numFmtId="0" fontId="25" fillId="12" borderId="1" xfId="1" applyFont="1" applyFill="1" applyBorder="1" applyAlignment="1">
      <alignment horizontal="left" vertical="top"/>
    </xf>
    <xf numFmtId="0" fontId="25" fillId="12" borderId="1" xfId="1" applyFont="1" applyFill="1" applyBorder="1" applyAlignment="1">
      <alignment horizontal="left" vertical="top" wrapText="1"/>
    </xf>
    <xf numFmtId="164" fontId="25" fillId="12" borderId="1" xfId="1" applyNumberFormat="1" applyFont="1" applyFill="1" applyBorder="1" applyAlignment="1">
      <alignment horizontal="left" vertical="top"/>
    </xf>
    <xf numFmtId="49" fontId="24" fillId="0" borderId="1" xfId="1" applyNumberFormat="1" applyBorder="1" applyAlignment="1">
      <alignment vertical="top"/>
    </xf>
    <xf numFmtId="49" fontId="24" fillId="0" borderId="1" xfId="1" applyNumberFormat="1" applyBorder="1" applyAlignment="1">
      <alignment vertical="top" wrapText="1"/>
    </xf>
    <xf numFmtId="0" fontId="24" fillId="0" borderId="1" xfId="1" applyBorder="1" applyAlignment="1">
      <alignment vertical="top"/>
    </xf>
    <xf numFmtId="164" fontId="24" fillId="0" borderId="1" xfId="1" applyNumberFormat="1" applyBorder="1" applyAlignment="1">
      <alignment vertical="top"/>
    </xf>
    <xf numFmtId="0" fontId="24" fillId="0" borderId="1" xfId="1" applyBorder="1" applyAlignment="1">
      <alignment wrapText="1"/>
    </xf>
    <xf numFmtId="0" fontId="24" fillId="0" borderId="1" xfId="1" applyBorder="1" applyAlignment="1">
      <alignment vertical="top" wrapText="1"/>
    </xf>
    <xf numFmtId="0" fontId="24" fillId="0" borderId="0" xfId="1" applyAlignment="1">
      <alignment vertical="top"/>
    </xf>
    <xf numFmtId="0" fontId="24" fillId="0" borderId="0" xfId="1" applyAlignment="1">
      <alignment vertical="top" wrapText="1"/>
    </xf>
    <xf numFmtId="164" fontId="24" fillId="0" borderId="0" xfId="1" applyNumberFormat="1" applyAlignment="1">
      <alignment vertical="top"/>
    </xf>
    <xf numFmtId="0" fontId="25" fillId="13" borderId="1" xfId="1" applyFont="1" applyFill="1" applyBorder="1" applyAlignment="1">
      <alignment horizontal="left" vertical="top"/>
    </xf>
    <xf numFmtId="0" fontId="25" fillId="13" borderId="1" xfId="1" applyFont="1" applyFill="1" applyBorder="1" applyAlignment="1">
      <alignment horizontal="left" vertical="top" wrapText="1"/>
    </xf>
    <xf numFmtId="164" fontId="25" fillId="13" borderId="1" xfId="1" applyNumberFormat="1" applyFont="1" applyFill="1" applyBorder="1" applyAlignment="1">
      <alignment horizontal="left" vertical="top"/>
    </xf>
    <xf numFmtId="0" fontId="25" fillId="13" borderId="1" xfId="1" applyFont="1" applyFill="1" applyBorder="1" applyAlignment="1">
      <alignment horizontal="right" vertical="top"/>
    </xf>
    <xf numFmtId="164" fontId="24" fillId="0" borderId="1" xfId="1" applyNumberFormat="1" applyBorder="1" applyAlignment="1">
      <alignment horizontal="right" vertical="top"/>
    </xf>
    <xf numFmtId="0" fontId="24" fillId="0" borderId="1" xfId="1" applyBorder="1"/>
    <xf numFmtId="0" fontId="24" fillId="0" borderId="0" xfId="1" applyAlignment="1">
      <alignment wrapText="1"/>
    </xf>
    <xf numFmtId="164" fontId="24" fillId="0" borderId="0" xfId="1" applyNumberFormat="1"/>
    <xf numFmtId="0" fontId="24" fillId="0" borderId="0" xfId="1" applyAlignment="1">
      <alignment horizontal="right" vertical="top"/>
    </xf>
    <xf numFmtId="164" fontId="24" fillId="0" borderId="0" xfId="1" applyNumberFormat="1" applyAlignment="1">
      <alignment horizontal="right" vertical="top"/>
    </xf>
    <xf numFmtId="164" fontId="0" fillId="0" borderId="0" xfId="0" applyNumberFormat="1"/>
    <xf numFmtId="164" fontId="0" fillId="0" borderId="0" xfId="0" applyNumberFormat="1" applyBorder="1"/>
    <xf numFmtId="164" fontId="1" fillId="0" borderId="22" xfId="0" applyNumberFormat="1" applyFont="1" applyFill="1" applyBorder="1"/>
    <xf numFmtId="164" fontId="0" fillId="0" borderId="22" xfId="0" applyNumberFormat="1" applyBorder="1"/>
    <xf numFmtId="0" fontId="24" fillId="0" borderId="1" xfId="3" applyBorder="1" applyAlignment="1">
      <alignment vertical="top"/>
    </xf>
    <xf numFmtId="165" fontId="0" fillId="0" borderId="0" xfId="0" applyNumberFormat="1"/>
    <xf numFmtId="0" fontId="23" fillId="8" borderId="33" xfId="0" applyFont="1" applyFill="1" applyBorder="1" applyAlignment="1">
      <alignment horizontal="center" vertical="center"/>
    </xf>
    <xf numFmtId="0" fontId="23" fillId="8" borderId="30" xfId="0" applyFont="1" applyFill="1" applyBorder="1" applyAlignment="1">
      <alignment horizontal="center" vertical="center"/>
    </xf>
    <xf numFmtId="0" fontId="18" fillId="4" borderId="34" xfId="0" applyFont="1" applyFill="1" applyBorder="1" applyAlignment="1">
      <alignment horizontal="left" vertical="top" wrapText="1"/>
    </xf>
    <xf numFmtId="0" fontId="18" fillId="4" borderId="3" xfId="0" applyFont="1" applyFill="1" applyBorder="1" applyAlignment="1">
      <alignment horizontal="left" vertical="top" wrapText="1"/>
    </xf>
    <xf numFmtId="0" fontId="18" fillId="4" borderId="7" xfId="0" applyFont="1" applyFill="1" applyBorder="1" applyAlignment="1">
      <alignment horizontal="left" vertical="top" wrapText="1"/>
    </xf>
    <xf numFmtId="0" fontId="18" fillId="4" borderId="10" xfId="0" applyFont="1" applyFill="1" applyBorder="1" applyAlignment="1">
      <alignment horizontal="left" vertical="top" wrapText="1"/>
    </xf>
    <xf numFmtId="0" fontId="19" fillId="2" borderId="11" xfId="0" applyFont="1" applyFill="1" applyBorder="1" applyAlignment="1">
      <alignment vertical="center"/>
    </xf>
    <xf numFmtId="0" fontId="19" fillId="2" borderId="29" xfId="0" applyFont="1" applyFill="1" applyBorder="1" applyAlignment="1">
      <alignment vertical="center"/>
    </xf>
    <xf numFmtId="0" fontId="19" fillId="2" borderId="10" xfId="0" applyFont="1" applyFill="1" applyBorder="1" applyAlignment="1">
      <alignment vertical="center"/>
    </xf>
    <xf numFmtId="0" fontId="14" fillId="9" borderId="18" xfId="0" applyFont="1" applyFill="1" applyBorder="1" applyAlignment="1">
      <alignment horizontal="left" vertical="top" wrapText="1"/>
    </xf>
    <xf numFmtId="0" fontId="14" fillId="9" borderId="6" xfId="0" applyFont="1" applyFill="1" applyBorder="1" applyAlignment="1">
      <alignment horizontal="left" vertical="top" wrapText="1"/>
    </xf>
    <xf numFmtId="164" fontId="16" fillId="3" borderId="8" xfId="0" applyNumberFormat="1" applyFont="1" applyFill="1" applyBorder="1" applyAlignment="1">
      <alignment horizontal="right" vertical="top" wrapText="1"/>
    </xf>
    <xf numFmtId="164" fontId="16" fillId="3" borderId="3" xfId="0" applyNumberFormat="1" applyFont="1" applyFill="1" applyBorder="1" applyAlignment="1">
      <alignment horizontal="right" vertical="top" wrapText="1"/>
    </xf>
    <xf numFmtId="0" fontId="14" fillId="9" borderId="8" xfId="0" applyFont="1" applyFill="1" applyBorder="1" applyAlignment="1">
      <alignment horizontal="left" vertical="top" wrapText="1"/>
    </xf>
    <xf numFmtId="0" fontId="14" fillId="9" borderId="3" xfId="0" applyFont="1" applyFill="1" applyBorder="1" applyAlignment="1">
      <alignment horizontal="left" vertical="top" wrapText="1"/>
    </xf>
    <xf numFmtId="0" fontId="19" fillId="2" borderId="28" xfId="0" applyFont="1" applyFill="1" applyBorder="1" applyAlignment="1">
      <alignment vertical="center"/>
    </xf>
    <xf numFmtId="0" fontId="19" fillId="2" borderId="7" xfId="0" applyFont="1" applyFill="1" applyBorder="1" applyAlignment="1">
      <alignment vertical="center"/>
    </xf>
    <xf numFmtId="49" fontId="16" fillId="3" borderId="8" xfId="0" applyNumberFormat="1" applyFont="1" applyFill="1" applyBorder="1" applyAlignment="1">
      <alignment horizontal="center" vertical="top" wrapText="1"/>
    </xf>
    <xf numFmtId="49" fontId="16" fillId="3" borderId="3" xfId="0" applyNumberFormat="1" applyFont="1" applyFill="1" applyBorder="1" applyAlignment="1">
      <alignment horizontal="center" vertical="top" wrapText="1"/>
    </xf>
    <xf numFmtId="165" fontId="16" fillId="0" borderId="8" xfId="0" applyNumberFormat="1" applyFont="1" applyFill="1" applyBorder="1" applyAlignment="1">
      <alignment horizontal="right" vertical="top" wrapText="1"/>
    </xf>
    <xf numFmtId="165" fontId="16" fillId="0" borderId="3" xfId="0" applyNumberFormat="1" applyFont="1" applyFill="1" applyBorder="1" applyAlignment="1">
      <alignment horizontal="right" vertical="top" wrapText="1"/>
    </xf>
    <xf numFmtId="0" fontId="14" fillId="9" borderId="11" xfId="0" applyFont="1" applyFill="1" applyBorder="1" applyAlignment="1">
      <alignment horizontal="left" vertical="top" wrapText="1"/>
    </xf>
    <xf numFmtId="165" fontId="16" fillId="0" borderId="12" xfId="0" applyNumberFormat="1" applyFont="1" applyFill="1" applyBorder="1" applyAlignment="1">
      <alignment horizontal="right" vertical="top" wrapText="1"/>
    </xf>
    <xf numFmtId="165" fontId="16" fillId="0" borderId="29" xfId="0" applyNumberFormat="1" applyFont="1" applyFill="1" applyBorder="1" applyAlignment="1">
      <alignment horizontal="right" vertical="top" wrapText="1"/>
    </xf>
    <xf numFmtId="165" fontId="16" fillId="0" borderId="10" xfId="0" applyNumberFormat="1" applyFont="1" applyFill="1" applyBorder="1" applyAlignment="1">
      <alignment horizontal="right" vertical="top" wrapText="1"/>
    </xf>
    <xf numFmtId="0" fontId="14" fillId="9" borderId="19" xfId="0" applyFont="1" applyFill="1" applyBorder="1" applyAlignment="1">
      <alignment horizontal="left" vertical="top" wrapText="1"/>
    </xf>
    <xf numFmtId="0" fontId="14" fillId="9" borderId="12" xfId="0" applyFont="1" applyFill="1" applyBorder="1" applyAlignment="1">
      <alignment horizontal="left" vertical="top" wrapText="1"/>
    </xf>
    <xf numFmtId="0" fontId="14" fillId="9" borderId="20" xfId="0" applyFont="1" applyFill="1" applyBorder="1" applyAlignment="1">
      <alignment horizontal="left" vertical="top" wrapText="1"/>
    </xf>
    <xf numFmtId="0" fontId="14" fillId="9" borderId="10" xfId="0" applyFont="1" applyFill="1" applyBorder="1" applyAlignment="1">
      <alignment horizontal="left" vertical="top" wrapText="1"/>
    </xf>
    <xf numFmtId="0" fontId="15" fillId="2" borderId="11" xfId="0" applyFont="1" applyFill="1" applyBorder="1" applyAlignment="1">
      <alignment vertical="center" wrapText="1"/>
    </xf>
    <xf numFmtId="0" fontId="15" fillId="2" borderId="28" xfId="0" applyFont="1" applyFill="1" applyBorder="1" applyAlignment="1">
      <alignment vertical="center" wrapText="1"/>
    </xf>
    <xf numFmtId="0" fontId="15" fillId="2" borderId="7" xfId="0" applyFont="1" applyFill="1" applyBorder="1" applyAlignment="1">
      <alignment vertical="center" wrapText="1"/>
    </xf>
    <xf numFmtId="0" fontId="14" fillId="9" borderId="9"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7" xfId="0" applyFont="1" applyFill="1" applyBorder="1" applyAlignment="1">
      <alignment horizontal="left" vertical="top" wrapText="1"/>
    </xf>
    <xf numFmtId="0" fontId="14" fillId="9" borderId="5" xfId="0" applyFont="1" applyFill="1" applyBorder="1" applyAlignment="1">
      <alignment horizontal="left" vertical="top" wrapText="1"/>
    </xf>
    <xf numFmtId="0" fontId="14" fillId="9" borderId="2" xfId="0" applyFont="1" applyFill="1" applyBorder="1" applyAlignment="1">
      <alignment horizontal="left" vertical="top" wrapText="1"/>
    </xf>
    <xf numFmtId="0" fontId="14" fillId="9" borderId="4" xfId="0" applyFont="1" applyFill="1" applyBorder="1" applyAlignment="1">
      <alignment horizontal="left" vertical="top" wrapText="1"/>
    </xf>
    <xf numFmtId="17" fontId="16" fillId="3" borderId="8" xfId="0" quotePrefix="1" applyNumberFormat="1" applyFont="1" applyFill="1" applyBorder="1" applyAlignment="1">
      <alignment horizontal="center" vertical="top" wrapText="1"/>
    </xf>
    <xf numFmtId="0" fontId="16" fillId="3" borderId="3" xfId="0" applyFont="1" applyFill="1" applyBorder="1" applyAlignment="1">
      <alignment horizontal="center" vertical="top" wrapText="1"/>
    </xf>
    <xf numFmtId="0" fontId="14" fillId="9" borderId="22" xfId="0" applyFont="1" applyFill="1" applyBorder="1" applyAlignment="1">
      <alignment horizontal="left" vertical="top" wrapText="1"/>
    </xf>
    <xf numFmtId="0" fontId="14" fillId="9" borderId="29" xfId="0" applyFont="1" applyFill="1" applyBorder="1" applyAlignment="1">
      <alignment horizontal="left" vertical="top" wrapText="1"/>
    </xf>
    <xf numFmtId="17" fontId="16" fillId="3" borderId="9" xfId="0" quotePrefix="1" applyNumberFormat="1" applyFont="1" applyFill="1" applyBorder="1" applyAlignment="1">
      <alignment horizontal="center" vertical="top" wrapText="1"/>
    </xf>
    <xf numFmtId="0" fontId="16" fillId="3" borderId="28" xfId="0" applyFont="1" applyFill="1" applyBorder="1" applyAlignment="1">
      <alignment horizontal="center" vertical="top" wrapText="1"/>
    </xf>
    <xf numFmtId="0" fontId="16" fillId="3" borderId="7" xfId="0" applyFont="1" applyFill="1" applyBorder="1" applyAlignment="1">
      <alignment horizontal="center" vertical="top" wrapText="1"/>
    </xf>
    <xf numFmtId="164" fontId="21" fillId="3" borderId="13" xfId="0" applyNumberFormat="1" applyFont="1" applyFill="1" applyBorder="1" applyAlignment="1">
      <alignment horizontal="right" vertical="top" wrapText="1"/>
    </xf>
    <xf numFmtId="164" fontId="21" fillId="3" borderId="0" xfId="0" applyNumberFormat="1" applyFont="1" applyFill="1" applyBorder="1" applyAlignment="1">
      <alignment horizontal="right" vertical="top" wrapText="1"/>
    </xf>
    <xf numFmtId="164" fontId="20" fillId="3" borderId="9" xfId="0" applyNumberFormat="1" applyFont="1" applyFill="1" applyBorder="1" applyAlignment="1">
      <alignment horizontal="center" vertical="top" wrapText="1"/>
    </xf>
    <xf numFmtId="164" fontId="20" fillId="3" borderId="28" xfId="0" applyNumberFormat="1" applyFont="1" applyFill="1" applyBorder="1" applyAlignment="1">
      <alignment horizontal="center" vertical="top" wrapText="1"/>
    </xf>
    <xf numFmtId="164" fontId="20" fillId="3" borderId="7" xfId="0" applyNumberFormat="1" applyFont="1" applyFill="1" applyBorder="1" applyAlignment="1">
      <alignment horizontal="center" vertical="top" wrapText="1"/>
    </xf>
    <xf numFmtId="0" fontId="18" fillId="4" borderId="2" xfId="0" applyFont="1" applyFill="1" applyBorder="1" applyAlignment="1">
      <alignment horizontal="left" vertical="top" wrapText="1"/>
    </xf>
    <xf numFmtId="0" fontId="14" fillId="9" borderId="28" xfId="0" applyFont="1" applyFill="1" applyBorder="1" applyAlignment="1">
      <alignment horizontal="left" vertical="top" wrapText="1"/>
    </xf>
    <xf numFmtId="0" fontId="14" fillId="9" borderId="0" xfId="0" applyFont="1" applyFill="1" applyBorder="1" applyAlignment="1">
      <alignment horizontal="left" vertical="top" wrapText="1"/>
    </xf>
    <xf numFmtId="0" fontId="13" fillId="5" borderId="31" xfId="1" applyFont="1" applyFill="1" applyBorder="1" applyAlignment="1">
      <alignment vertical="top" wrapText="1"/>
    </xf>
    <xf numFmtId="0" fontId="13" fillId="5" borderId="32" xfId="1" applyFont="1" applyFill="1" applyBorder="1" applyAlignment="1">
      <alignment vertical="top" wrapText="1"/>
    </xf>
    <xf numFmtId="0" fontId="13" fillId="6" borderId="5" xfId="2" applyFont="1" applyFill="1" applyBorder="1" applyAlignment="1">
      <alignment vertical="top" wrapText="1"/>
    </xf>
  </cellXfs>
  <cellStyles count="4">
    <cellStyle name="Normal" xfId="0" builtinId="0"/>
    <cellStyle name="Normal 2" xfId="1" xr:uid="{6B0A9EF1-28F5-4715-B9CB-54C46C246387}"/>
    <cellStyle name="Normal 2 2" xfId="2" xr:uid="{73546394-8F13-4396-997E-1B1688F4D4C7}"/>
    <cellStyle name="Normal 3" xfId="3" xr:uid="{84E0AE0C-0887-4F3E-9F78-305508739FAF}"/>
  </cellStyles>
  <dxfs count="13">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fill>
        <patternFill patternType="solid">
          <fgColor theme="8" tint="0.79998168889431442"/>
          <bgColor theme="8" tint="0.79998168889431442"/>
        </patternFill>
      </fil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2"/>
        <color theme="1"/>
        <name val="Times New Roman"/>
        <family val="1"/>
        <scheme val="none"/>
      </font>
      <alignment horizontal="left" vertical="top" textRotation="0" wrapText="1" indent="0" justifyLastLine="0" shrinkToFit="0" readingOrder="0"/>
    </dxf>
    <dxf>
      <font>
        <b/>
        <i val="0"/>
        <strike val="0"/>
        <condense val="0"/>
        <extend val="0"/>
        <outline val="0"/>
        <shadow val="0"/>
        <u val="none"/>
        <vertAlign val="baseline"/>
        <sz val="11"/>
        <color theme="0"/>
        <name val="Times New Roman"/>
        <family val="1"/>
        <scheme val="none"/>
      </font>
      <fill>
        <patternFill patternType="solid">
          <fgColor theme="8"/>
          <bgColor theme="8"/>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Times New Roman"/>
        <family val="1"/>
        <scheme val="none"/>
      </font>
      <numFmt numFmtId="0" formatCode="General"/>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
      <font>
        <b val="0"/>
        <i val="0"/>
        <strike val="0"/>
        <condense val="0"/>
        <extend val="0"/>
        <outline val="0"/>
        <shadow val="0"/>
        <u val="none"/>
        <vertAlign val="baseline"/>
        <sz val="11"/>
        <color theme="1"/>
        <name val="Times New Roman"/>
        <family val="1"/>
        <scheme val="none"/>
      </font>
    </dxf>
  </dxfs>
  <tableStyles count="0" defaultTableStyle="TableStyleMedium2" defaultPivotStyle="PivotStyleLight16"/>
  <colors>
    <mruColors>
      <color rgb="FF5CA9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11</xdr:col>
      <xdr:colOff>874059</xdr:colOff>
      <xdr:row>1</xdr:row>
      <xdr:rowOff>3350559</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0" y="1"/>
          <a:ext cx="17021735" cy="8550087"/>
        </a:xfrm>
        <a:prstGeom prst="rect">
          <a:avLst/>
        </a:prstGeom>
        <a:solidFill>
          <a:schemeClr val="accent1">
            <a:lumMod val="20000"/>
            <a:lumOff val="80000"/>
          </a:schemeClr>
        </a:solidFill>
        <a:ln w="57150"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r>
            <a:rPr lang="en-US" sz="2000" b="0" u="none" cap="none" spc="0">
              <a:ln w="0"/>
              <a:solidFill>
                <a:srgbClr val="002060"/>
              </a:solidFill>
              <a:effectLst>
                <a:outerShdw blurRad="38100" dist="19050" dir="2700000" algn="tl" rotWithShape="0">
                  <a:schemeClr val="dk1">
                    <a:alpha val="40000"/>
                  </a:schemeClr>
                </a:outerShdw>
              </a:effectLst>
              <a:latin typeface="Palatino Linotype" panose="02040502050505030304" pitchFamily="18" charset="0"/>
            </a:rPr>
            <a:t>Instructions/Guidelines for Data Entry </a:t>
          </a:r>
        </a:p>
        <a:p>
          <a:endParaRPr lang="en-US" sz="1100">
            <a:latin typeface="Palatino Linotype" panose="02040502050505030304" pitchFamily="18" charset="0"/>
          </a:endParaRPr>
        </a:p>
        <a:p>
          <a:pPr lvl="1"/>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2020</a:t>
          </a:r>
          <a:r>
            <a:rPr lang="en-US" sz="1200">
              <a:solidFill>
                <a:schemeClr val="dk1"/>
              </a:solidFill>
              <a:effectLst/>
              <a:latin typeface="Palatino Linotype" panose="02040502050505030304" pitchFamily="18" charset="0"/>
              <a:ea typeface="+mn-ea"/>
              <a:cs typeface="+mn-cs"/>
            </a:rPr>
            <a:t> Furniture and Equipment Data Collection Spreadsheet is comprised of six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2020</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br>
            <a:rPr lang="en-US" sz="1100" b="1" u="sng">
              <a:latin typeface="Palatino Linotype" panose="02040502050505030304" pitchFamily="18" charset="0"/>
            </a:rPr>
          </a:br>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a:p>
          <a:endParaRPr lang="en-US" sz="1100" b="1" u="sng">
            <a:latin typeface="Palatino Linotype" panose="02040502050505030304" pitchFamily="18" charset="0"/>
          </a:endParaRPr>
        </a:p>
      </xdr:txBody>
    </xdr:sp>
    <xdr:clientData/>
  </xdr:twoCellAnchor>
  <xdr:twoCellAnchor>
    <xdr:from>
      <xdr:col>5</xdr:col>
      <xdr:colOff>930089</xdr:colOff>
      <xdr:row>0</xdr:row>
      <xdr:rowOff>1120588</xdr:rowOff>
    </xdr:from>
    <xdr:to>
      <xdr:col>11</xdr:col>
      <xdr:colOff>11206</xdr:colOff>
      <xdr:row>1</xdr:row>
      <xdr:rowOff>2409264</xdr:rowOff>
    </xdr:to>
    <xdr:sp macro="" textlink="">
      <xdr:nvSpPr>
        <xdr:cNvPr id="11" name="TextBox 10">
          <a:extLst>
            <a:ext uri="{FF2B5EF4-FFF2-40B4-BE49-F238E27FC236}">
              <a16:creationId xmlns:a16="http://schemas.microsoft.com/office/drawing/2014/main" id="{65E64ECB-4BD8-459B-8FB0-21146635E81C}"/>
            </a:ext>
          </a:extLst>
        </xdr:cNvPr>
        <xdr:cNvSpPr txBox="1"/>
      </xdr:nvSpPr>
      <xdr:spPr>
        <a:xfrm>
          <a:off x="8269942" y="1120588"/>
          <a:ext cx="7888940" cy="648820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4: Total Administrator (Non-Teacher) Furniture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Section 4 will automatically populate when Section 5 is completed (The total cost for certain administrator furniture items (Non-Teacher) Chairs, Desks, Tables, &amp; Conference Tables will be calculated via formula from Section 5: Furniture Cost &amp; Product Itemized Information.)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5: Furniture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furniture:</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Furniture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General Classroom, Admin, Cafeteria, etc.</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categories of furniture products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Seating, Desks, Tables, etc</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Finishes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e.g. Standard or Customized)</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457200" marR="0" lvl="1"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Lastly,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Contract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 </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2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6: Equipment Cost &amp; Product Itemized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detailed cost and product information for all school equipment:</a:t>
          </a: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Equipment category selection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Technology, Science, Gym,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The categories of equipment in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Product Type</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i.e.,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Computers, Lab Tables, Exercise Equipment, etc.</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Additionally, please include the name of the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Vendor, Manufacturer, Product Line/Series, Product Description &amp; Size, Model Number, Quantity, Unit Cost </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(Actual Total Cost Per Unit Spent),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and Contract Type.</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of an item will be calculated via formula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Quantity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X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Unit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Total Cost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within the spreadsheet.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Lastly, Contract Type refers to the method used to procure the item.  If the procurement method was other than the choices listed in the drop down menu, select, “Other”, and include the name of any other collective contract used.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lang="en-US" sz="1100"/>
        </a:p>
      </xdr:txBody>
    </xdr:sp>
    <xdr:clientData/>
  </xdr:twoCellAnchor>
  <xdr:twoCellAnchor>
    <xdr:from>
      <xdr:col>0</xdr:col>
      <xdr:colOff>593912</xdr:colOff>
      <xdr:row>0</xdr:row>
      <xdr:rowOff>1120587</xdr:rowOff>
    </xdr:from>
    <xdr:to>
      <xdr:col>5</xdr:col>
      <xdr:colOff>425823</xdr:colOff>
      <xdr:row>1</xdr:row>
      <xdr:rowOff>2308412</xdr:rowOff>
    </xdr:to>
    <xdr:sp macro="" textlink="">
      <xdr:nvSpPr>
        <xdr:cNvPr id="3" name="TextBox 2">
          <a:extLst>
            <a:ext uri="{FF2B5EF4-FFF2-40B4-BE49-F238E27FC236}">
              <a16:creationId xmlns:a16="http://schemas.microsoft.com/office/drawing/2014/main" id="{D009AD5A-35A9-47E8-9B9F-997A3EB687CF}"/>
            </a:ext>
          </a:extLst>
        </xdr:cNvPr>
        <xdr:cNvSpPr txBox="1"/>
      </xdr:nvSpPr>
      <xdr:spPr>
        <a:xfrm>
          <a:off x="593912" y="1120587"/>
          <a:ext cx="7171764" cy="6387354"/>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1: General Information </a:t>
          </a:r>
          <a:r>
            <a:rPr kumimoji="0" lang="en-US" sz="12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general data for your school (District Name, School Name, Grades Served, Design Student Enrollment Number, Furniture Order Date, &amp; School Opening Date).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2: Total School Furniture &amp; Equipment Cost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The totals from the below categories include formulas that will automatically populate once Section 5 and Section 6 have been completed except for the total of </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note, the MSBA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will</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not</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collect information on the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cost of fixtures</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r>
            <a:rPr kumimoji="0" lang="en-US" sz="1100" b="0"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furniture including but not limited to Lobby, Conference Room, Classroom, Administrator Offices, Cafeteria, Media Center/Break-Out Space, Teacher Collaboration Rooms,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other school furniture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built-in case work, </a:t>
          </a:r>
          <a:r>
            <a:rPr kumimoji="0" lang="en-US" sz="1100" b="1" i="1" u="none" strike="noStrike" kern="0" cap="none" spc="0" normalizeH="0" baseline="0" noProof="0">
              <a:ln>
                <a:noFill/>
              </a:ln>
              <a:solidFill>
                <a:sysClr val="windowText" lastClr="000000"/>
              </a:solidFill>
              <a:effectLst/>
              <a:uLnTx/>
              <a:uFillTx/>
              <a:latin typeface="Palatino Linotype" panose="02040502050505030304" pitchFamily="18" charset="0"/>
              <a:ea typeface="+mn-ea"/>
              <a:cs typeface="+mn-cs"/>
            </a:rPr>
            <a:t>and other built-ins etc.,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carried as part of the contractor’s budget.</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Equipment Only</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student, teacher, administrator, custodial, cafeteria, or other equipment, including but not limited to gym, kitchen, auditorium, music, technology, science, art, makerspace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and</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any other specialty items of equipment purchased.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endPar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Tally of the Remainder of FF&amp;E Items</a:t>
          </a:r>
          <a:r>
            <a:rPr kumimoji="0" lang="en-US" sz="1100" b="0"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Requests sum of FF&amp;E items that were not included in Section 5 &amp; Section 6.  </a:t>
          </a:r>
          <a:endPar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0"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Total Amount Spent on all Furniture and Equipment</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(described above) associated with outfitting the school with furniture and equipment.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Section 3: Total Equipment Cost by Subject/Area</a:t>
          </a:r>
          <a:r>
            <a:rPr kumimoji="0" lang="en-US" sz="1200" b="0" i="0" u="none" strike="noStrike" kern="0" cap="none" spc="0" normalizeH="0" baseline="0" noProof="0">
              <a:ln>
                <a:noFill/>
              </a:ln>
              <a:solidFill>
                <a:srgbClr val="002060"/>
              </a:solidFill>
              <a:effectLst/>
              <a:uLnTx/>
              <a:uFillTx/>
              <a:latin typeface="Palatino Linotype" panose="02040502050505030304" pitchFamily="18" charset="0"/>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Please note that the total cost for Equipment items will be calculated via formula from Section 6: Equipment Cost &amp; Product Itemized Information.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equipment costs purchased for the following spaces/uses: Classroom, Administrative, Custodial, Gym, Cafeteria/Kitchen, Medical, Music/Art, Auditorium, Technology/Makerspace, and Science. </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a:t>
          </a:r>
          <a:r>
            <a:rPr kumimoji="0" lang="en-US" sz="1100" b="1" i="1" u="sng" strike="noStrike" kern="0" cap="none" spc="0" normalizeH="0" baseline="0" noProof="0">
              <a:ln>
                <a:noFill/>
              </a:ln>
              <a:solidFill>
                <a:prstClr val="black"/>
              </a:solidFill>
              <a:effectLst/>
              <a:uLnTx/>
              <a:uFillTx/>
              <a:latin typeface="Palatino Linotype" panose="02040502050505030304" pitchFamily="18" charset="0"/>
              <a:ea typeface="+mn-ea"/>
              <a:cs typeface="+mn-cs"/>
            </a:rPr>
            <a:t>exclude</a:t>
          </a:r>
          <a:r>
            <a:rPr kumimoji="0" lang="en-US" sz="1100" b="1" i="1"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endParaRPr>
        </a:p>
        <a:p>
          <a:endParaRPr lang="en-US" sz="1100"/>
        </a:p>
      </xdr:txBody>
    </xdr:sp>
    <xdr:clientData/>
  </xdr:twoCellAnchor>
  <xdr:twoCellAnchor>
    <xdr:from>
      <xdr:col>0</xdr:col>
      <xdr:colOff>381002</xdr:colOff>
      <xdr:row>1</xdr:row>
      <xdr:rowOff>2308412</xdr:rowOff>
    </xdr:from>
    <xdr:to>
      <xdr:col>10</xdr:col>
      <xdr:colOff>1232650</xdr:colOff>
      <xdr:row>1</xdr:row>
      <xdr:rowOff>3294530</xdr:rowOff>
    </xdr:to>
    <xdr:sp macro="" textlink="">
      <xdr:nvSpPr>
        <xdr:cNvPr id="13" name="TextBox 12">
          <a:extLst>
            <a:ext uri="{FF2B5EF4-FFF2-40B4-BE49-F238E27FC236}">
              <a16:creationId xmlns:a16="http://schemas.microsoft.com/office/drawing/2014/main" id="{E3D1DF7E-C93C-404A-9682-F39055CE8156}"/>
            </a:ext>
          </a:extLst>
        </xdr:cNvPr>
        <xdr:cNvSpPr txBox="1"/>
      </xdr:nvSpPr>
      <xdr:spPr>
        <a:xfrm>
          <a:off x="381002" y="7507941"/>
          <a:ext cx="15531354" cy="986118"/>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600" b="1" i="0" u="sng" strike="noStrike" kern="0" cap="none" spc="0" normalizeH="0" baseline="0" noProof="0">
              <a:ln>
                <a:noFill/>
              </a:ln>
              <a:solidFill>
                <a:srgbClr val="002060"/>
              </a:solidFill>
              <a:effectLst/>
              <a:uLnTx/>
              <a:uFillTx/>
              <a:latin typeface="Palatino Linotype" panose="02040502050505030304" pitchFamily="18" charset="0"/>
              <a:ea typeface="+mn-ea"/>
              <a:cs typeface="+mn-cs"/>
            </a:rPr>
            <a:t>Please click the next tab, "Data Master Sheet" to begin data entry.</a:t>
          </a:r>
          <a:b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Questions? Comments? Concerns? Ready to Submit?  </a:t>
          </a:r>
          <a:b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b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Please download and send the completed spreadsheet to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 </a:t>
          </a:r>
          <a:r>
            <a:rPr kumimoji="0" lang="en-US" sz="1100" b="1" i="1" u="none" strike="noStrike" kern="0" cap="none" spc="0" normalizeH="0" baseline="0" noProof="0">
              <a:ln>
                <a:noFill/>
              </a:ln>
              <a:solidFill>
                <a:prstClr val="black"/>
              </a:solidFill>
              <a:effectLst/>
              <a:uLnTx/>
              <a:uFillTx/>
              <a:latin typeface="+mn-lt"/>
              <a:ea typeface="+mn-ea"/>
              <a:cs typeface="+mn-cs"/>
            </a:rPr>
            <a:t>For more information including FF+E school datasets, FF+E reports &amp; presentations, and resources for districts, visit: </a:t>
          </a:r>
          <a:r>
            <a:rPr kumimoji="0" lang="en-US" sz="1100" b="1" i="1" u="sng" strike="noStrike" kern="0" cap="none" spc="0" normalizeH="0" baseline="0" noProof="0">
              <a:ln>
                <a:noFill/>
              </a:ln>
              <a:solidFill>
                <a:prstClr val="black"/>
              </a:solidFill>
              <a:effectLst/>
              <a:uLnTx/>
              <a:uFillTx/>
              <a:latin typeface="+mn-lt"/>
              <a:ea typeface="+mn-ea"/>
              <a:cs typeface="+mn-cs"/>
              <a:hlinkClick xmlns:r="http://schemas.openxmlformats.org/officeDocument/2006/relationships" r:id="">
                <a:extLst>
                  <a:ext uri="{A12FA001-AC4F-418D-AE19-62706E023703}">
                    <ahyp:hlinkClr xmlns:ahyp="http://schemas.microsoft.com/office/drawing/2018/hyperlinkcolor" val="tx"/>
                  </a:ext>
                </a:extLst>
              </a:hlinkClick>
            </a:rPr>
            <a:t>http://www.massschoolbuildings.org/building/Furniture_Fixtures_Cost_Info</a:t>
          </a:r>
          <a:r>
            <a:rPr kumimoji="0" lang="en-US" sz="1100" b="0" i="0" u="none" strike="noStrike" kern="0" cap="none" spc="0" normalizeH="0" baseline="0" noProof="0">
              <a:ln>
                <a:noFill/>
              </a:ln>
              <a:solidFill>
                <a:prstClr val="black"/>
              </a:solidFill>
              <a:effectLst/>
              <a:uLnTx/>
              <a:uFillTx/>
              <a:latin typeface="+mn-lt"/>
              <a:ea typeface="+mn-ea"/>
              <a:cs typeface="+mn-cs"/>
            </a:rPr>
            <a:t>. </a:t>
          </a:r>
          <a:r>
            <a:rPr kumimoji="0" lang="en-US" sz="1100" b="0"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Should you encounter any issues, questions, or would like additional information regarding FF+E cost saving initiatives, please email: </a:t>
          </a:r>
          <a:r>
            <a:rPr kumimoji="0" lang="en-US" sz="1100" b="1" i="0" u="sng" strike="noStrike" kern="0" cap="none" spc="0" normalizeH="0" baseline="0" noProof="0">
              <a:ln>
                <a:noFill/>
              </a:ln>
              <a:solidFill>
                <a:prstClr val="black"/>
              </a:solidFill>
              <a:effectLst/>
              <a:uLnTx/>
              <a:uFillTx/>
              <a:latin typeface="Palatino Linotype" panose="02040502050505030304" pitchFamily="18" charset="0"/>
              <a:ea typeface="+mn-ea"/>
              <a:cs typeface="+mn-cs"/>
            </a:rPr>
            <a:t>Strategy@MassSchoolBuildings.org</a:t>
          </a:r>
          <a:r>
            <a:rPr kumimoji="0" lang="en-US" sz="1100" b="1" i="0" u="none" strike="noStrike" kern="0" cap="none" spc="0" normalizeH="0" baseline="0" noProof="0">
              <a:ln>
                <a:noFill/>
              </a:ln>
              <a:solidFill>
                <a:prstClr val="black"/>
              </a:solidFill>
              <a:effectLst/>
              <a:uLnTx/>
              <a:uFillTx/>
              <a:latin typeface="Palatino Linotype" panose="02040502050505030304" pitchFamily="18" charset="0"/>
              <a:ea typeface="+mn-ea"/>
              <a:cs typeface="+mn-cs"/>
            </a:rPr>
            <a:t>.</a:t>
          </a:r>
        </a:p>
        <a:p>
          <a:endParaRPr lang="en-US" sz="1100"/>
        </a:p>
      </xdr:txBody>
    </xdr:sp>
    <xdr:clientData/>
  </xdr:twoCellAnchor>
  <xdr:twoCellAnchor>
    <xdr:from>
      <xdr:col>0</xdr:col>
      <xdr:colOff>414617</xdr:colOff>
      <xdr:row>0</xdr:row>
      <xdr:rowOff>1086971</xdr:rowOff>
    </xdr:from>
    <xdr:to>
      <xdr:col>11</xdr:col>
      <xdr:colOff>280148</xdr:colOff>
      <xdr:row>0</xdr:row>
      <xdr:rowOff>1120588</xdr:rowOff>
    </xdr:to>
    <xdr:cxnSp macro="">
      <xdr:nvCxnSpPr>
        <xdr:cNvPr id="22" name="Straight Connector 21">
          <a:extLst>
            <a:ext uri="{FF2B5EF4-FFF2-40B4-BE49-F238E27FC236}">
              <a16:creationId xmlns:a16="http://schemas.microsoft.com/office/drawing/2014/main" id="{00824656-4176-4F90-9724-8D0573A5B67C}"/>
            </a:ext>
          </a:extLst>
        </xdr:cNvPr>
        <xdr:cNvCxnSpPr/>
      </xdr:nvCxnSpPr>
      <xdr:spPr>
        <a:xfrm>
          <a:off x="414617" y="1086971"/>
          <a:ext cx="16013207" cy="33617"/>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0</xdr:col>
      <xdr:colOff>190500</xdr:colOff>
      <xdr:row>1</xdr:row>
      <xdr:rowOff>2252382</xdr:rowOff>
    </xdr:from>
    <xdr:to>
      <xdr:col>11</xdr:col>
      <xdr:colOff>56030</xdr:colOff>
      <xdr:row>1</xdr:row>
      <xdr:rowOff>2274796</xdr:rowOff>
    </xdr:to>
    <xdr:cxnSp macro="">
      <xdr:nvCxnSpPr>
        <xdr:cNvPr id="34" name="Straight Connector 33">
          <a:extLst>
            <a:ext uri="{FF2B5EF4-FFF2-40B4-BE49-F238E27FC236}">
              <a16:creationId xmlns:a16="http://schemas.microsoft.com/office/drawing/2014/main" id="{7A8968E9-D607-4E91-B324-054B355571EE}"/>
            </a:ext>
          </a:extLst>
        </xdr:cNvPr>
        <xdr:cNvCxnSpPr/>
      </xdr:nvCxnSpPr>
      <xdr:spPr>
        <a:xfrm flipV="1">
          <a:off x="190500" y="7451911"/>
          <a:ext cx="16013206" cy="2241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750794</xdr:colOff>
      <xdr:row>0</xdr:row>
      <xdr:rowOff>1086971</xdr:rowOff>
    </xdr:from>
    <xdr:to>
      <xdr:col>5</xdr:col>
      <xdr:colOff>750794</xdr:colOff>
      <xdr:row>1</xdr:row>
      <xdr:rowOff>2263589</xdr:rowOff>
    </xdr:to>
    <xdr:cxnSp macro="">
      <xdr:nvCxnSpPr>
        <xdr:cNvPr id="38" name="Straight Connector 37">
          <a:extLst>
            <a:ext uri="{FF2B5EF4-FFF2-40B4-BE49-F238E27FC236}">
              <a16:creationId xmlns:a16="http://schemas.microsoft.com/office/drawing/2014/main" id="{E0650DD5-D3A8-4C26-B66C-95CFF510DC1E}"/>
            </a:ext>
          </a:extLst>
        </xdr:cNvPr>
        <xdr:cNvCxnSpPr/>
      </xdr:nvCxnSpPr>
      <xdr:spPr>
        <a:xfrm>
          <a:off x="8090647" y="1086971"/>
          <a:ext cx="0" cy="6376147"/>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B796940-410B-4F6F-ACC1-8C3039BD9DB6}" name="Table2012" displayName="Table2012" ref="D3:F8" totalsRowShown="0" headerRowDxfId="12" dataDxfId="11">
  <autoFilter ref="D3:F8" xr:uid="{93AEF8FC-881A-4342-897F-D4B68A402FA7}"/>
  <tableColumns count="3">
    <tableColumn id="4" xr3:uid="{C859614C-C93D-4F5E-B32A-1E3E88B24AB3}" name="Category" dataDxfId="10"/>
    <tableColumn id="1" xr3:uid="{F28E833A-4296-4F02-AE21-54280184A275}" name="Product" dataDxfId="9"/>
    <tableColumn id="2" xr3:uid="{C9C823E8-3440-43FB-AE90-02F1494D05F6}" name="Total" dataDxfId="8">
      <calculatedColumnFormula>SUMIFS(A3:A337,#REF!,"Admin",#REF!,"Desks")</calculatedColumnFormula>
    </tableColumn>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87084A7-90D7-480F-859E-E4C4F337C733}" name="Table9" displayName="Table9" ref="A1:A12" totalsRowShown="0">
  <autoFilter ref="A1:A12" xr:uid="{501F8CBB-16B8-45A9-96D4-C75754A940C7}"/>
  <sortState xmlns:xlrd2="http://schemas.microsoft.com/office/spreadsheetml/2017/richdata2" ref="A2:A12">
    <sortCondition ref="A2"/>
  </sortState>
  <tableColumns count="1">
    <tableColumn id="1" xr3:uid="{D2CA1C8D-C150-43A4-AD00-DB1C052FB3DA}" name="Furniture List"/>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81D435-00D5-4281-9B86-AED62F49C23A}" name="Table10" displayName="Table10" ref="D1:D31" totalsRowShown="0">
  <autoFilter ref="D1:D31" xr:uid="{B8C4814F-F86C-47B3-A422-E60405C54F3B}"/>
  <tableColumns count="1">
    <tableColumn id="1" xr3:uid="{04F5F7C7-7C4D-4485-83FC-6CEDD662BD91}" name="Subject"/>
  </tableColumns>
  <tableStyleInfo name="TableStyleLight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AD61112-77DF-4348-93E9-48C61C71B673}" name="Table1" displayName="Table1" ref="C1:C31" totalsRowShown="0">
  <autoFilter ref="C1:C31" xr:uid="{F291590A-6A5C-4320-BCC9-705AB73C76DF}"/>
  <tableColumns count="1">
    <tableColumn id="1" xr3:uid="{08F45788-FC8F-46F6-B0C9-86C6D87D8346}" name="Category"/>
  </tableColumns>
  <tableStyleInfo name="TableStyleLight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D9CF1A-5396-4498-998C-F15228904996}" name="Table3" displayName="Table3" ref="G1:G7" totalsRowShown="0">
  <autoFilter ref="G1:G7" xr:uid="{81EE0E9B-4D17-4515-B5E7-F2381B0A7BA6}"/>
  <tableColumns count="1">
    <tableColumn id="1" xr3:uid="{4955DD7D-17DF-48ED-AC72-36E8D87E96E5}" name="Product"/>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B0AD74B-5F15-4F9F-96EF-26F43BAF40BF}" name="Table2" displayName="Table2" ref="F1:F3" totalsRowShown="0">
  <autoFilter ref="F1:F3" xr:uid="{F3E9322A-F93B-4C1B-87EE-DE09B6096425}"/>
  <tableColumns count="1">
    <tableColumn id="1" xr3:uid="{78CCEE4C-AA7C-4042-A99F-1F9711703628}" name="Finishes"/>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E7188B67-8B40-443A-84C0-765974F39B9E}" name="Table47" displayName="Table47" ref="K2:U10" totalsRowShown="0" headerRowDxfId="7">
  <autoFilter ref="K2:U10" xr:uid="{E4D53D71-0368-48FA-B230-8778A27A2AF4}"/>
  <tableColumns count="11">
    <tableColumn id="1" xr3:uid="{7AA6F000-3C4D-4601-83AD-AE33A418EA93}" name="Administrative" dataDxfId="6"/>
    <tableColumn id="2" xr3:uid="{980AA5D7-D591-4626-8F93-1D720BCA062A}" name="Art" dataDxfId="5"/>
    <tableColumn id="3" xr3:uid="{FED26E35-AED4-4C33-8A29-EBE4AB1F75FC}" name="Auditorium" dataDxfId="4"/>
    <tableColumn id="4" xr3:uid="{7A970BAD-4500-4780-90C2-CB8477787FF3}" name="Classroom" dataDxfId="3"/>
    <tableColumn id="5" xr3:uid="{1FF1DACB-2B91-4840-A12C-CCDC8F46B103}" name="Custodial "/>
    <tableColumn id="6" xr3:uid="{645CFE53-BEFF-4E75-B666-E54B8C83A092}" name="Gym " dataDxfId="2"/>
    <tableColumn id="7" xr3:uid="{AC2B91C3-4F3F-45B2-9218-CB55BD7B72D5}" name="Kitchen\Cafeteria"/>
    <tableColumn id="8" xr3:uid="{92763FCB-6E87-4B49-AC16-2855C687359E}" name="Makerspace" dataDxfId="1"/>
    <tableColumn id="9" xr3:uid="{1993F179-1144-4E8B-9A3E-41B724AF1728}" name="Medical" dataDxfId="0"/>
    <tableColumn id="10" xr3:uid="{E11F78F9-87E0-41FE-873F-B90F7F7CB203}" name="Music"/>
    <tableColumn id="11" xr3:uid="{5B4FFAEC-BD12-4923-8C5F-D2AB2836F24B}" name="Science"/>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5" Type="http://schemas.openxmlformats.org/officeDocument/2006/relationships/table" Target="../tables/table6.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L1" sqref="L1"/>
    </sheetView>
  </sheetViews>
  <sheetFormatPr defaultColWidth="22" defaultRowHeight="202.5" customHeight="1" x14ac:dyDescent="0.25"/>
  <cols>
    <col min="1" max="1" width="22" style="16"/>
    <col min="14" max="14" width="20.5703125" customWidth="1"/>
    <col min="15" max="15" width="14.5703125" hidden="1" customWidth="1"/>
    <col min="16" max="16" width="1.28515625" hidden="1" customWidth="1"/>
  </cols>
  <sheetData>
    <row r="1" spans="1:1" s="12" customFormat="1" ht="409.5" customHeight="1" x14ac:dyDescent="0.25">
      <c r="A1" s="15"/>
    </row>
    <row r="2" spans="1:1" ht="347.25" customHeight="1" x14ac:dyDescent="0.25"/>
  </sheetData>
  <pageMargins left="0.25" right="0.25" top="0.75" bottom="0.75" header="0.3" footer="0.3"/>
  <pageSetup paperSize="3"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EM50"/>
  <sheetViews>
    <sheetView topLeftCell="B1" zoomScale="85" zoomScaleNormal="85" workbookViewId="0">
      <pane ySplit="14" topLeftCell="A15" activePane="bottomLeft" state="frozen"/>
      <selection pane="bottomLeft" activeCell="P3" sqref="P3"/>
    </sheetView>
  </sheetViews>
  <sheetFormatPr defaultRowHeight="15" x14ac:dyDescent="0.25"/>
  <cols>
    <col min="1" max="1" width="18" customWidth="1"/>
    <col min="2" max="2" width="18.7109375" customWidth="1"/>
    <col min="3" max="3" width="20.85546875" customWidth="1"/>
    <col min="4" max="4" width="30.28515625" customWidth="1"/>
    <col min="5" max="5" width="1.7109375" customWidth="1"/>
    <col min="6" max="6" width="30.5703125" customWidth="1"/>
    <col min="7" max="7" width="17.85546875" customWidth="1"/>
    <col min="8" max="8" width="1.7109375" customWidth="1"/>
    <col min="9" max="9" width="22.7109375" customWidth="1"/>
    <col min="10" max="10" width="21.42578125" customWidth="1"/>
    <col min="11" max="11" width="1.42578125" customWidth="1"/>
    <col min="12" max="12" width="48.7109375" customWidth="1"/>
    <col min="13" max="13" width="16.42578125" hidden="1" customWidth="1"/>
    <col min="14" max="14" width="19.7109375" hidden="1" customWidth="1"/>
    <col min="15" max="15" width="22.140625" hidden="1" customWidth="1"/>
    <col min="16" max="16" width="25.28515625" customWidth="1"/>
    <col min="17" max="17" width="0.28515625" customWidth="1"/>
    <col min="18" max="18" width="21.5703125" style="89" customWidth="1"/>
    <col min="19" max="19" width="23.7109375" customWidth="1"/>
  </cols>
  <sheetData>
    <row r="1" spans="1:19 16328:16367" ht="66.75" customHeight="1" thickBot="1" x14ac:dyDescent="0.5">
      <c r="A1" s="18"/>
      <c r="B1" s="95" t="s">
        <v>0</v>
      </c>
      <c r="C1" s="96"/>
      <c r="D1" s="96"/>
      <c r="E1" s="96"/>
      <c r="F1" s="96"/>
      <c r="G1" s="96"/>
      <c r="H1" s="96"/>
      <c r="I1" s="96"/>
      <c r="J1" s="96"/>
      <c r="K1" s="96"/>
      <c r="L1" s="96"/>
      <c r="M1" s="96"/>
      <c r="N1" s="96"/>
      <c r="O1" s="96"/>
      <c r="P1" s="96"/>
      <c r="Q1" s="35"/>
      <c r="R1" s="91"/>
      <c r="S1" s="10"/>
    </row>
    <row r="2" spans="1:19 16328:16367" ht="57" customHeight="1" thickTop="1" x14ac:dyDescent="0.25">
      <c r="B2" s="97" t="s">
        <v>125</v>
      </c>
      <c r="C2" s="98"/>
      <c r="D2" s="98"/>
      <c r="E2" s="101"/>
      <c r="F2" s="98" t="s">
        <v>126</v>
      </c>
      <c r="G2" s="98"/>
      <c r="H2" s="101"/>
      <c r="I2" s="99" t="s">
        <v>127</v>
      </c>
      <c r="J2" s="100"/>
      <c r="K2" s="124"/>
      <c r="L2" s="98" t="s">
        <v>128</v>
      </c>
      <c r="M2" s="98"/>
      <c r="N2" s="98"/>
      <c r="O2" s="98"/>
      <c r="P2" s="98"/>
      <c r="Q2" s="145"/>
      <c r="R2" s="92"/>
    </row>
    <row r="3" spans="1:19 16328:16367" ht="44.25" customHeight="1" x14ac:dyDescent="0.25">
      <c r="B3" s="104" t="s">
        <v>1</v>
      </c>
      <c r="C3" s="105"/>
      <c r="D3" s="36" t="s">
        <v>131</v>
      </c>
      <c r="E3" s="101"/>
      <c r="F3" s="108" t="s">
        <v>2</v>
      </c>
      <c r="G3" s="106">
        <v>1129892.8799999999</v>
      </c>
      <c r="H3" s="101"/>
      <c r="I3" s="37" t="s">
        <v>3</v>
      </c>
      <c r="J3" s="56">
        <v>4255.2</v>
      </c>
      <c r="K3" s="124"/>
      <c r="L3" s="131" t="s">
        <v>4</v>
      </c>
      <c r="M3" s="132"/>
      <c r="N3" s="132"/>
      <c r="O3" s="132"/>
      <c r="P3" s="38">
        <v>16574.939999999999</v>
      </c>
      <c r="Q3" s="39"/>
    </row>
    <row r="4" spans="1:19 16328:16367" ht="42" customHeight="1" x14ac:dyDescent="0.25">
      <c r="B4" s="104" t="s">
        <v>5</v>
      </c>
      <c r="C4" s="105"/>
      <c r="D4" s="36" t="s">
        <v>130</v>
      </c>
      <c r="E4" s="101"/>
      <c r="F4" s="109"/>
      <c r="G4" s="107"/>
      <c r="H4" s="101"/>
      <c r="I4" s="62" t="s">
        <v>6</v>
      </c>
      <c r="J4" s="40">
        <v>0</v>
      </c>
      <c r="K4" s="124"/>
      <c r="L4" s="127" t="s">
        <v>7</v>
      </c>
      <c r="M4" s="128"/>
      <c r="N4" s="128"/>
      <c r="O4" s="121"/>
      <c r="P4" s="114">
        <v>8269.7900000000009</v>
      </c>
      <c r="Q4" s="41"/>
      <c r="R4" s="92"/>
    </row>
    <row r="5" spans="1:19 16328:16367" ht="32.25" customHeight="1" x14ac:dyDescent="0.25">
      <c r="B5" s="120" t="s">
        <v>8</v>
      </c>
      <c r="C5" s="121"/>
      <c r="D5" s="112" t="s">
        <v>129</v>
      </c>
      <c r="E5" s="101"/>
      <c r="F5" s="62" t="s">
        <v>9</v>
      </c>
      <c r="G5" s="61">
        <v>353347.24</v>
      </c>
      <c r="H5" s="101"/>
      <c r="I5" s="62" t="s">
        <v>10</v>
      </c>
      <c r="J5" s="40">
        <v>1720</v>
      </c>
      <c r="K5" s="124"/>
      <c r="L5" s="129"/>
      <c r="M5" s="130"/>
      <c r="N5" s="130"/>
      <c r="O5" s="123"/>
      <c r="P5" s="115"/>
      <c r="Q5" s="42"/>
    </row>
    <row r="6" spans="1:19 16328:16367" ht="32.25" customHeight="1" x14ac:dyDescent="0.25">
      <c r="B6" s="122"/>
      <c r="C6" s="123"/>
      <c r="D6" s="113"/>
      <c r="E6" s="101"/>
      <c r="F6" s="63"/>
      <c r="G6" s="43"/>
      <c r="H6" s="101"/>
      <c r="I6" s="62" t="s">
        <v>11</v>
      </c>
      <c r="J6" s="40">
        <v>83678.36</v>
      </c>
      <c r="K6" s="124"/>
      <c r="L6" s="127" t="s">
        <v>12</v>
      </c>
      <c r="M6" s="128"/>
      <c r="N6" s="128"/>
      <c r="O6" s="121"/>
      <c r="P6" s="114">
        <v>8060.17</v>
      </c>
      <c r="Q6" s="44"/>
    </row>
    <row r="7" spans="1:19 16328:16367" ht="43.5" customHeight="1" x14ac:dyDescent="0.25">
      <c r="B7" s="104" t="s">
        <v>13</v>
      </c>
      <c r="C7" s="105"/>
      <c r="D7" s="45">
        <v>1180</v>
      </c>
      <c r="E7" s="101"/>
      <c r="F7" s="64" t="s">
        <v>14</v>
      </c>
      <c r="G7" s="142"/>
      <c r="H7" s="101"/>
      <c r="I7" s="37" t="s">
        <v>15</v>
      </c>
      <c r="J7" s="40">
        <v>34230.009999999987</v>
      </c>
      <c r="K7" s="124"/>
      <c r="L7" s="146"/>
      <c r="M7" s="147"/>
      <c r="N7" s="147"/>
      <c r="O7" s="136"/>
      <c r="P7" s="115"/>
      <c r="Q7" s="46"/>
    </row>
    <row r="8" spans="1:19 16328:16367" ht="37.5" customHeight="1" x14ac:dyDescent="0.25">
      <c r="B8" s="120" t="s">
        <v>16</v>
      </c>
      <c r="C8" s="121"/>
      <c r="D8" s="133" t="s">
        <v>132</v>
      </c>
      <c r="E8" s="101"/>
      <c r="F8" s="64"/>
      <c r="G8" s="143"/>
      <c r="H8" s="101"/>
      <c r="I8" s="37" t="s">
        <v>17</v>
      </c>
      <c r="J8" s="40">
        <v>7781.6591838102895</v>
      </c>
      <c r="K8" s="124"/>
      <c r="L8" s="127" t="s">
        <v>18</v>
      </c>
      <c r="M8" s="58"/>
      <c r="N8" s="58"/>
      <c r="O8" s="57"/>
      <c r="P8" s="114">
        <v>26102</v>
      </c>
      <c r="Q8" s="42"/>
    </row>
    <row r="9" spans="1:19 16328:16367" ht="56.25" customHeight="1" x14ac:dyDescent="0.25">
      <c r="B9" s="122"/>
      <c r="C9" s="123"/>
      <c r="D9" s="134"/>
      <c r="E9" s="101"/>
      <c r="F9" s="60"/>
      <c r="G9" s="144"/>
      <c r="H9" s="102"/>
      <c r="I9" s="37" t="s">
        <v>19</v>
      </c>
      <c r="J9" s="40">
        <v>20819.41</v>
      </c>
      <c r="K9" s="124"/>
      <c r="L9" s="129"/>
      <c r="M9" s="47"/>
      <c r="N9" s="47"/>
      <c r="O9" s="47"/>
      <c r="P9" s="115"/>
      <c r="Q9" s="42"/>
    </row>
    <row r="10" spans="1:19 16328:16367" ht="37.5" customHeight="1" x14ac:dyDescent="0.25">
      <c r="B10" s="120" t="s">
        <v>20</v>
      </c>
      <c r="C10" s="121"/>
      <c r="D10" s="137" t="s">
        <v>133</v>
      </c>
      <c r="E10" s="110"/>
      <c r="F10" s="108" t="s">
        <v>21</v>
      </c>
      <c r="G10" s="140">
        <f>SUM(G3:G9)</f>
        <v>1483240.1199999999</v>
      </c>
      <c r="H10" s="102"/>
      <c r="I10" s="37" t="s">
        <v>22</v>
      </c>
      <c r="J10" s="40">
        <v>14549.12</v>
      </c>
      <c r="K10" s="125"/>
      <c r="L10" s="108" t="s">
        <v>23</v>
      </c>
      <c r="M10" s="48"/>
      <c r="N10" s="48"/>
      <c r="O10" s="48"/>
      <c r="P10" s="117">
        <v>8853.07</v>
      </c>
      <c r="Q10" s="44"/>
    </row>
    <row r="11" spans="1:19 16328:16367" ht="44.25" customHeight="1" x14ac:dyDescent="0.25">
      <c r="B11" s="135"/>
      <c r="C11" s="136"/>
      <c r="D11" s="138"/>
      <c r="E11" s="111"/>
      <c r="F11" s="116"/>
      <c r="G11" s="141"/>
      <c r="H11" s="103"/>
      <c r="I11" s="49" t="s">
        <v>24</v>
      </c>
      <c r="J11" s="50">
        <v>122419.31</v>
      </c>
      <c r="K11" s="126"/>
      <c r="L11" s="116"/>
      <c r="M11" s="51"/>
      <c r="N11" s="51"/>
      <c r="O11" s="51"/>
      <c r="P11" s="118"/>
      <c r="Q11" s="41"/>
    </row>
    <row r="12" spans="1:19 16328:16367" ht="44.25" customHeight="1" x14ac:dyDescent="0.25">
      <c r="B12" s="122"/>
      <c r="C12" s="123"/>
      <c r="D12" s="139"/>
      <c r="E12" s="52"/>
      <c r="F12" s="109"/>
      <c r="G12" s="59"/>
      <c r="H12" s="52"/>
      <c r="I12" s="53" t="s">
        <v>25</v>
      </c>
      <c r="J12" s="54">
        <v>63894.17</v>
      </c>
      <c r="K12" s="55"/>
      <c r="L12" s="109"/>
      <c r="M12" s="51"/>
      <c r="N12" s="51"/>
      <c r="O12" s="51"/>
      <c r="P12" s="119"/>
      <c r="Q12" s="41"/>
    </row>
    <row r="13" spans="1:19 16328:16367" s="10" customFormat="1" ht="8.25" customHeight="1" x14ac:dyDescent="0.25">
      <c r="B13" s="13"/>
      <c r="C13" s="13"/>
      <c r="D13" s="13"/>
      <c r="E13" s="13"/>
      <c r="F13" s="13"/>
      <c r="G13" s="14"/>
      <c r="H13" s="13"/>
      <c r="I13" s="13"/>
      <c r="J13" s="13"/>
      <c r="K13" s="13"/>
      <c r="L13" s="14"/>
      <c r="M13"/>
      <c r="N13"/>
      <c r="O13"/>
      <c r="P13" s="14"/>
      <c r="Q13" s="17"/>
      <c r="R13" s="11"/>
      <c r="S13" s="11"/>
    </row>
    <row r="14" spans="1:19 16328:16367" s="9" customFormat="1" ht="0.75" customHeight="1" x14ac:dyDescent="0.25">
      <c r="B14" s="10"/>
      <c r="C14" s="10"/>
      <c r="G14"/>
      <c r="M14"/>
      <c r="N14"/>
      <c r="O14"/>
      <c r="R14" s="90"/>
      <c r="XCZ14" s="10"/>
      <c r="XDA14" s="10"/>
      <c r="XDB14" s="10"/>
      <c r="XDC14" s="10"/>
      <c r="XDD14" s="10"/>
      <c r="XDE14" s="10"/>
      <c r="XDF14" s="10"/>
      <c r="XDG14" s="10"/>
      <c r="XDH14" s="10"/>
      <c r="XDI14" s="10"/>
      <c r="XDJ14" s="10"/>
      <c r="XDK14" s="10"/>
      <c r="XDL14" s="10"/>
      <c r="XDM14" s="10"/>
      <c r="XDN14" s="10"/>
      <c r="XDO14" s="10"/>
      <c r="XDP14" s="10"/>
      <c r="XDQ14" s="10"/>
      <c r="XDR14" s="10"/>
      <c r="XDS14" s="10"/>
      <c r="XDT14" s="10"/>
      <c r="XDU14" s="10"/>
      <c r="XDV14" s="10"/>
      <c r="XDW14" s="10"/>
      <c r="XDX14" s="10"/>
      <c r="XDY14" s="10"/>
      <c r="XDZ14" s="10"/>
      <c r="XEA14" s="10"/>
      <c r="XEB14" s="10"/>
      <c r="XEC14" s="10"/>
      <c r="XED14" s="10"/>
      <c r="XEE14" s="10"/>
      <c r="XEF14" s="10"/>
      <c r="XEG14" s="10"/>
      <c r="XEH14" s="10"/>
      <c r="XEI14" s="10"/>
      <c r="XEJ14" s="10"/>
      <c r="XEK14" s="10"/>
      <c r="XEL14" s="10"/>
      <c r="XEM14" s="10"/>
    </row>
    <row r="15" spans="1:19 16328:16367" x14ac:dyDescent="0.25">
      <c r="XCZ15" s="10"/>
      <c r="XDA15" s="10"/>
      <c r="XDB15" s="10"/>
      <c r="XDC15" s="10"/>
      <c r="XDD15" s="10"/>
      <c r="XDE15" s="10"/>
      <c r="XDF15" s="10"/>
      <c r="XDG15" s="10"/>
      <c r="XDH15" s="10"/>
      <c r="XDI15" s="10"/>
      <c r="XDJ15" s="10"/>
      <c r="XDK15" s="10"/>
      <c r="XDL15" s="10"/>
      <c r="XDM15" s="10"/>
      <c r="XDN15" s="10"/>
      <c r="XDO15" s="10"/>
      <c r="XDP15" s="10"/>
      <c r="XDQ15" s="10"/>
      <c r="XDR15" s="10"/>
      <c r="XDS15" s="10"/>
      <c r="XDT15" s="10"/>
      <c r="XDU15" s="10"/>
      <c r="XDV15" s="10"/>
      <c r="XDW15" s="10"/>
      <c r="XDX15" s="10"/>
      <c r="XDY15" s="10"/>
      <c r="XDZ15" s="10"/>
      <c r="XEA15" s="10"/>
      <c r="XEB15" s="10"/>
      <c r="XEC15" s="10"/>
      <c r="XED15" s="10"/>
      <c r="XEE15" s="10"/>
      <c r="XEF15" s="10"/>
      <c r="XEG15" s="10"/>
      <c r="XEH15" s="10"/>
      <c r="XEI15" s="10"/>
      <c r="XEJ15" s="10"/>
      <c r="XEK15" s="10"/>
      <c r="XEL15" s="10"/>
      <c r="XEM15" s="10"/>
    </row>
    <row r="16" spans="1:19 16328:16367" x14ac:dyDescent="0.25">
      <c r="J16" s="89"/>
      <c r="P16" s="94"/>
      <c r="XEH16" s="10"/>
    </row>
    <row r="17" spans="9:10 16362:16362" x14ac:dyDescent="0.25">
      <c r="XEH17" s="10"/>
    </row>
    <row r="23" spans="9:10 16362:16362" x14ac:dyDescent="0.25">
      <c r="I23" s="90"/>
    </row>
    <row r="31" spans="9:10 16362:16362" x14ac:dyDescent="0.25">
      <c r="I31" s="89"/>
      <c r="J31" s="89"/>
    </row>
    <row r="34" spans="10:10" x14ac:dyDescent="0.25">
      <c r="J34" s="89"/>
    </row>
    <row r="37" spans="10:10" ht="18" customHeight="1" x14ac:dyDescent="0.25"/>
    <row r="38" spans="10:10" ht="18" customHeight="1" x14ac:dyDescent="0.25"/>
    <row r="39" spans="10:10" ht="18" customHeight="1" x14ac:dyDescent="0.25"/>
    <row r="40" spans="10:10" ht="18" customHeight="1" x14ac:dyDescent="0.25"/>
    <row r="41" spans="10:10" ht="18" customHeight="1" x14ac:dyDescent="0.25"/>
    <row r="42" spans="10:10" ht="18" customHeight="1" x14ac:dyDescent="0.25"/>
    <row r="43" spans="10:10" ht="18" customHeight="1" x14ac:dyDescent="0.25"/>
    <row r="44" spans="10:10" ht="18" customHeight="1" x14ac:dyDescent="0.25"/>
    <row r="46" spans="10:10" ht="18" customHeight="1" x14ac:dyDescent="0.25"/>
    <row r="47" spans="10:10" ht="18" customHeight="1" x14ac:dyDescent="0.25">
      <c r="J47" s="89">
        <f>SUM(J6:J12)</f>
        <v>347372.0391838103</v>
      </c>
    </row>
    <row r="48" spans="10:10" ht="18" customHeight="1" x14ac:dyDescent="0.25"/>
    <row r="49" ht="18" customHeight="1" x14ac:dyDescent="0.25"/>
    <row r="50" ht="18" customHeight="1" x14ac:dyDescent="0.25"/>
  </sheetData>
  <dataConsolidate/>
  <mergeCells count="31">
    <mergeCell ref="B5:C6"/>
    <mergeCell ref="K2:K11"/>
    <mergeCell ref="L4:O5"/>
    <mergeCell ref="L3:O3"/>
    <mergeCell ref="B8:C9"/>
    <mergeCell ref="D8:D9"/>
    <mergeCell ref="B10:C12"/>
    <mergeCell ref="D10:D12"/>
    <mergeCell ref="G10:G11"/>
    <mergeCell ref="G7:G9"/>
    <mergeCell ref="L8:L9"/>
    <mergeCell ref="L2:Q2"/>
    <mergeCell ref="L6:O7"/>
    <mergeCell ref="P6:P7"/>
    <mergeCell ref="P4:P5"/>
    <mergeCell ref="B1:P1"/>
    <mergeCell ref="B2:D2"/>
    <mergeCell ref="F2:G2"/>
    <mergeCell ref="I2:J2"/>
    <mergeCell ref="H2:H11"/>
    <mergeCell ref="B4:C4"/>
    <mergeCell ref="G3:G4"/>
    <mergeCell ref="F3:F4"/>
    <mergeCell ref="E2:E11"/>
    <mergeCell ref="B3:C3"/>
    <mergeCell ref="B7:C7"/>
    <mergeCell ref="D5:D6"/>
    <mergeCell ref="P8:P9"/>
    <mergeCell ref="L10:L12"/>
    <mergeCell ref="P10:P12"/>
    <mergeCell ref="F10:F12"/>
  </mergeCells>
  <pageMargins left="0.7" right="0.7" top="0.75" bottom="0.75" header="0.3" footer="0.3"/>
  <pageSetup paperSize="3"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E8939-5AE7-472F-9552-9AB13E55DD92}">
  <dimension ref="D3:F8"/>
  <sheetViews>
    <sheetView workbookViewId="0">
      <selection activeCell="F7" sqref="F7"/>
    </sheetView>
  </sheetViews>
  <sheetFormatPr defaultRowHeight="15" x14ac:dyDescent="0.25"/>
  <cols>
    <col min="6" max="6" width="10.140625" bestFit="1" customWidth="1"/>
  </cols>
  <sheetData>
    <row r="3" spans="4:6" x14ac:dyDescent="0.25">
      <c r="D3" s="19" t="s">
        <v>27</v>
      </c>
      <c r="E3" s="19" t="s">
        <v>28</v>
      </c>
      <c r="F3" s="19" t="s">
        <v>29</v>
      </c>
    </row>
    <row r="4" spans="4:6" x14ac:dyDescent="0.25">
      <c r="D4" s="19" t="s">
        <v>30</v>
      </c>
      <c r="E4" s="19" t="s">
        <v>31</v>
      </c>
      <c r="F4" s="19" t="e">
        <f>SUMIFS(#REF!,#REF!,"Admin",#REF!,"Desks")</f>
        <v>#REF!</v>
      </c>
    </row>
    <row r="5" spans="4:6" x14ac:dyDescent="0.25">
      <c r="D5" s="19" t="s">
        <v>30</v>
      </c>
      <c r="E5" s="19" t="s">
        <v>32</v>
      </c>
      <c r="F5" s="19" t="e">
        <f>SUMIFS(#REF!,#REF!,"Admin",#REF!,"Tables")</f>
        <v>#REF!</v>
      </c>
    </row>
    <row r="6" spans="4:6" x14ac:dyDescent="0.25">
      <c r="D6" s="19" t="s">
        <v>30</v>
      </c>
      <c r="E6" s="19" t="s">
        <v>33</v>
      </c>
      <c r="F6" s="19" t="e">
        <f>SUMIFS(#REF!,#REF!,"Admin",#REF!,"Side Chairs")</f>
        <v>#REF!</v>
      </c>
    </row>
    <row r="7" spans="4:6" x14ac:dyDescent="0.25">
      <c r="D7" s="19" t="s">
        <v>30</v>
      </c>
      <c r="E7" s="19" t="s">
        <v>34</v>
      </c>
      <c r="F7" s="19" t="e">
        <f>SUMIFS(#REF!,#REF!,"Admin",#REF!,"Task Chairs")</f>
        <v>#REF!</v>
      </c>
    </row>
    <row r="8" spans="4:6" x14ac:dyDescent="0.25">
      <c r="D8" s="19" t="s">
        <v>30</v>
      </c>
      <c r="E8" s="19" t="s">
        <v>35</v>
      </c>
      <c r="F8" s="19" t="e">
        <f>SUMIFS(#REF!,#REF!,"Admin",#REF!,"Conference Table")</f>
        <v>#REF!</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BE2C1-E968-4A63-B990-C9D9120A70AE}">
  <sheetPr filterMode="1"/>
  <dimension ref="A1:O134"/>
  <sheetViews>
    <sheetView tabSelected="1" workbookViewId="0">
      <selection activeCell="I88" sqref="I88:L88"/>
    </sheetView>
  </sheetViews>
  <sheetFormatPr defaultColWidth="21.7109375" defaultRowHeight="12.75" x14ac:dyDescent="0.2"/>
  <cols>
    <col min="1" max="1" width="13.140625" style="76" customWidth="1"/>
    <col min="2" max="2" width="21.7109375" style="76"/>
    <col min="3" max="3" width="13.140625" style="76" customWidth="1"/>
    <col min="4" max="5" width="21.7109375" style="77"/>
    <col min="6" max="6" width="21.7109375" style="76"/>
    <col min="7" max="7" width="21.7109375" style="77"/>
    <col min="8" max="8" width="25" style="77" customWidth="1"/>
    <col min="9" max="9" width="6.28515625" style="76" customWidth="1"/>
    <col min="10" max="10" width="10.7109375" style="78" customWidth="1"/>
    <col min="11" max="11" width="12.42578125" style="76" customWidth="1"/>
    <col min="12" max="12" width="21.7109375" style="76"/>
    <col min="13" max="16384" width="21.7109375" style="66"/>
  </cols>
  <sheetData>
    <row r="1" spans="1:15" ht="29.25" customHeight="1" thickBot="1" x14ac:dyDescent="0.25">
      <c r="A1" s="148" t="s">
        <v>26</v>
      </c>
      <c r="B1" s="149"/>
      <c r="C1" s="149"/>
      <c r="D1" s="149"/>
      <c r="E1" s="149"/>
      <c r="F1" s="149"/>
      <c r="G1" s="149"/>
      <c r="H1" s="149"/>
      <c r="I1" s="149"/>
      <c r="J1" s="149"/>
      <c r="K1" s="149"/>
      <c r="L1" s="149"/>
      <c r="M1" s="65"/>
      <c r="N1" s="65"/>
      <c r="O1" s="65"/>
    </row>
    <row r="2" spans="1:15" s="65" customFormat="1" ht="13.5" thickTop="1" x14ac:dyDescent="0.2">
      <c r="A2" s="67" t="s">
        <v>134</v>
      </c>
      <c r="B2" s="67" t="s">
        <v>135</v>
      </c>
      <c r="C2" s="67" t="s">
        <v>136</v>
      </c>
      <c r="D2" s="68" t="s">
        <v>137</v>
      </c>
      <c r="E2" s="68" t="s">
        <v>138</v>
      </c>
      <c r="F2" s="67" t="s">
        <v>139</v>
      </c>
      <c r="G2" s="68" t="s">
        <v>140</v>
      </c>
      <c r="H2" s="68" t="s">
        <v>141</v>
      </c>
      <c r="I2" s="67" t="s">
        <v>142</v>
      </c>
      <c r="J2" s="69" t="s">
        <v>143</v>
      </c>
      <c r="K2" s="67" t="s">
        <v>144</v>
      </c>
      <c r="L2" s="67" t="s">
        <v>145</v>
      </c>
    </row>
    <row r="3" spans="1:15" ht="25.5" hidden="1" x14ac:dyDescent="0.2">
      <c r="A3" s="70" t="s">
        <v>146</v>
      </c>
      <c r="B3" s="70" t="s">
        <v>147</v>
      </c>
      <c r="C3" s="70" t="s">
        <v>65</v>
      </c>
      <c r="D3" s="71" t="s">
        <v>148</v>
      </c>
      <c r="E3" s="71" t="s">
        <v>149</v>
      </c>
      <c r="F3" s="70" t="s">
        <v>150</v>
      </c>
      <c r="G3" s="71" t="s">
        <v>151</v>
      </c>
      <c r="H3" s="71" t="s">
        <v>152</v>
      </c>
      <c r="I3" s="72">
        <v>1540</v>
      </c>
      <c r="J3" s="73">
        <v>75.94</v>
      </c>
      <c r="K3" s="73">
        <f t="shared" ref="K3:K34" si="0">I3*J3</f>
        <v>116947.59999999999</v>
      </c>
      <c r="L3" s="93" t="s">
        <v>1371</v>
      </c>
    </row>
    <row r="4" spans="1:15" ht="25.5" hidden="1" x14ac:dyDescent="0.2">
      <c r="A4" s="70" t="s">
        <v>153</v>
      </c>
      <c r="B4" s="70" t="s">
        <v>154</v>
      </c>
      <c r="C4" s="70" t="s">
        <v>65</v>
      </c>
      <c r="D4" s="71" t="s">
        <v>155</v>
      </c>
      <c r="E4" s="71" t="s">
        <v>149</v>
      </c>
      <c r="F4" s="70" t="s">
        <v>150</v>
      </c>
      <c r="G4" s="71" t="s">
        <v>156</v>
      </c>
      <c r="H4" s="71" t="s">
        <v>152</v>
      </c>
      <c r="I4" s="72">
        <v>95</v>
      </c>
      <c r="J4" s="73">
        <v>62.7</v>
      </c>
      <c r="K4" s="73">
        <f t="shared" si="0"/>
        <v>5956.5</v>
      </c>
      <c r="L4" s="93" t="s">
        <v>1371</v>
      </c>
    </row>
    <row r="5" spans="1:15" hidden="1" x14ac:dyDescent="0.2">
      <c r="A5" s="70" t="s">
        <v>157</v>
      </c>
      <c r="B5" s="70" t="s">
        <v>158</v>
      </c>
      <c r="C5" s="70" t="s">
        <v>65</v>
      </c>
      <c r="D5" s="71" t="s">
        <v>159</v>
      </c>
      <c r="E5" s="71" t="s">
        <v>160</v>
      </c>
      <c r="F5" s="70" t="s">
        <v>161</v>
      </c>
      <c r="G5" s="71" t="s">
        <v>162</v>
      </c>
      <c r="H5" s="71" t="s">
        <v>163</v>
      </c>
      <c r="I5" s="72">
        <v>2</v>
      </c>
      <c r="J5" s="73">
        <v>308</v>
      </c>
      <c r="K5" s="73">
        <f t="shared" si="0"/>
        <v>616</v>
      </c>
      <c r="L5" s="93" t="s">
        <v>1371</v>
      </c>
    </row>
    <row r="6" spans="1:15" ht="25.5" hidden="1" x14ac:dyDescent="0.2">
      <c r="A6" s="70" t="s">
        <v>164</v>
      </c>
      <c r="B6" s="70" t="s">
        <v>154</v>
      </c>
      <c r="C6" s="70" t="s">
        <v>65</v>
      </c>
      <c r="D6" s="71" t="s">
        <v>165</v>
      </c>
      <c r="E6" s="71" t="s">
        <v>166</v>
      </c>
      <c r="F6" s="70" t="s">
        <v>161</v>
      </c>
      <c r="G6" s="71" t="s">
        <v>167</v>
      </c>
      <c r="H6" s="71" t="s">
        <v>168</v>
      </c>
      <c r="I6" s="72">
        <v>8</v>
      </c>
      <c r="J6" s="73">
        <v>126.6</v>
      </c>
      <c r="K6" s="73">
        <f t="shared" si="0"/>
        <v>1012.8</v>
      </c>
      <c r="L6" s="93" t="s">
        <v>1371</v>
      </c>
    </row>
    <row r="7" spans="1:15" hidden="1" x14ac:dyDescent="0.2">
      <c r="A7" s="70" t="s">
        <v>169</v>
      </c>
      <c r="B7" s="70" t="s">
        <v>158</v>
      </c>
      <c r="C7" s="70" t="s">
        <v>65</v>
      </c>
      <c r="D7" s="71" t="s">
        <v>165</v>
      </c>
      <c r="E7" s="71" t="s">
        <v>160</v>
      </c>
      <c r="F7" s="70" t="s">
        <v>161</v>
      </c>
      <c r="G7" s="71" t="s">
        <v>167</v>
      </c>
      <c r="H7" s="71" t="s">
        <v>170</v>
      </c>
      <c r="I7" s="72">
        <v>2</v>
      </c>
      <c r="J7" s="73">
        <v>290</v>
      </c>
      <c r="K7" s="73">
        <f t="shared" si="0"/>
        <v>580</v>
      </c>
      <c r="L7" s="93" t="s">
        <v>1371</v>
      </c>
    </row>
    <row r="8" spans="1:15" hidden="1" x14ac:dyDescent="0.2">
      <c r="A8" s="70" t="s">
        <v>171</v>
      </c>
      <c r="B8" s="70" t="s">
        <v>158</v>
      </c>
      <c r="C8" s="70" t="s">
        <v>65</v>
      </c>
      <c r="D8" s="71" t="s">
        <v>172</v>
      </c>
      <c r="E8" s="71" t="s">
        <v>160</v>
      </c>
      <c r="F8" s="70" t="s">
        <v>161</v>
      </c>
      <c r="G8" s="71" t="s">
        <v>173</v>
      </c>
      <c r="H8" s="71" t="s">
        <v>170</v>
      </c>
      <c r="I8" s="72">
        <v>2</v>
      </c>
      <c r="J8" s="73">
        <v>274</v>
      </c>
      <c r="K8" s="73">
        <f t="shared" si="0"/>
        <v>548</v>
      </c>
      <c r="L8" s="93" t="s">
        <v>1371</v>
      </c>
    </row>
    <row r="9" spans="1:15" ht="25.5" hidden="1" x14ac:dyDescent="0.2">
      <c r="A9" s="70" t="s">
        <v>174</v>
      </c>
      <c r="B9" s="70" t="s">
        <v>154</v>
      </c>
      <c r="C9" s="70" t="s">
        <v>65</v>
      </c>
      <c r="D9" s="71" t="s">
        <v>175</v>
      </c>
      <c r="E9" s="71" t="s">
        <v>149</v>
      </c>
      <c r="F9" s="70" t="s">
        <v>176</v>
      </c>
      <c r="G9" s="71" t="s">
        <v>177</v>
      </c>
      <c r="H9" s="71" t="s">
        <v>170</v>
      </c>
      <c r="I9" s="72">
        <v>20</v>
      </c>
      <c r="J9" s="73">
        <v>121.39</v>
      </c>
      <c r="K9" s="73">
        <f t="shared" si="0"/>
        <v>2427.8000000000002</v>
      </c>
      <c r="L9" s="93" t="s">
        <v>1371</v>
      </c>
    </row>
    <row r="10" spans="1:15" ht="63.75" hidden="1" x14ac:dyDescent="0.2">
      <c r="A10" s="70" t="s">
        <v>178</v>
      </c>
      <c r="B10" s="70" t="s">
        <v>154</v>
      </c>
      <c r="C10" s="70" t="s">
        <v>179</v>
      </c>
      <c r="D10" s="71" t="s">
        <v>180</v>
      </c>
      <c r="E10" s="71" t="s">
        <v>149</v>
      </c>
      <c r="F10" s="70" t="s">
        <v>150</v>
      </c>
      <c r="G10" s="71" t="s">
        <v>181</v>
      </c>
      <c r="H10" s="71" t="s">
        <v>182</v>
      </c>
      <c r="I10" s="72">
        <v>12</v>
      </c>
      <c r="J10" s="73">
        <v>591.45000000000005</v>
      </c>
      <c r="K10" s="73">
        <f t="shared" si="0"/>
        <v>7097.4000000000005</v>
      </c>
      <c r="L10" s="93" t="s">
        <v>1371</v>
      </c>
    </row>
    <row r="11" spans="1:15" ht="38.25" hidden="1" x14ac:dyDescent="0.2">
      <c r="A11" s="70" t="s">
        <v>183</v>
      </c>
      <c r="B11" s="70" t="s">
        <v>147</v>
      </c>
      <c r="C11" s="70" t="s">
        <v>179</v>
      </c>
      <c r="D11" s="71" t="s">
        <v>184</v>
      </c>
      <c r="E11" s="71" t="s">
        <v>149</v>
      </c>
      <c r="F11" s="70" t="s">
        <v>150</v>
      </c>
      <c r="G11" s="71" t="s">
        <v>185</v>
      </c>
      <c r="H11" s="71" t="s">
        <v>186</v>
      </c>
      <c r="I11" s="72">
        <v>1312</v>
      </c>
      <c r="J11" s="73">
        <v>133.16</v>
      </c>
      <c r="K11" s="73">
        <f t="shared" si="0"/>
        <v>174705.91999999998</v>
      </c>
      <c r="L11" s="93" t="s">
        <v>1371</v>
      </c>
    </row>
    <row r="12" spans="1:15" ht="25.5" hidden="1" x14ac:dyDescent="0.2">
      <c r="A12" s="70" t="s">
        <v>187</v>
      </c>
      <c r="B12" s="70" t="s">
        <v>147</v>
      </c>
      <c r="C12" s="70" t="s">
        <v>179</v>
      </c>
      <c r="D12" s="71" t="s">
        <v>188</v>
      </c>
      <c r="E12" s="71" t="s">
        <v>149</v>
      </c>
      <c r="F12" s="70" t="s">
        <v>150</v>
      </c>
      <c r="G12" s="71" t="s">
        <v>189</v>
      </c>
      <c r="H12" s="71" t="s">
        <v>190</v>
      </c>
      <c r="I12" s="72">
        <v>122</v>
      </c>
      <c r="J12" s="73">
        <v>202.07</v>
      </c>
      <c r="K12" s="73">
        <f t="shared" si="0"/>
        <v>24652.54</v>
      </c>
      <c r="L12" s="93" t="s">
        <v>1371</v>
      </c>
    </row>
    <row r="13" spans="1:15" ht="25.5" hidden="1" x14ac:dyDescent="0.2">
      <c r="A13" s="70" t="s">
        <v>191</v>
      </c>
      <c r="B13" s="70" t="s">
        <v>53</v>
      </c>
      <c r="C13" s="70" t="s">
        <v>179</v>
      </c>
      <c r="D13" s="71" t="s">
        <v>192</v>
      </c>
      <c r="E13" s="71" t="s">
        <v>149</v>
      </c>
      <c r="F13" s="70" t="s">
        <v>193</v>
      </c>
      <c r="G13" s="71" t="s">
        <v>194</v>
      </c>
      <c r="H13" s="71" t="s">
        <v>195</v>
      </c>
      <c r="I13" s="72">
        <v>1</v>
      </c>
      <c r="J13" s="73">
        <v>491.83</v>
      </c>
      <c r="K13" s="73">
        <f t="shared" si="0"/>
        <v>491.83</v>
      </c>
      <c r="L13" s="93" t="s">
        <v>1371</v>
      </c>
    </row>
    <row r="14" spans="1:15" ht="25.5" hidden="1" x14ac:dyDescent="0.2">
      <c r="A14" s="70" t="s">
        <v>196</v>
      </c>
      <c r="B14" s="70" t="s">
        <v>25</v>
      </c>
      <c r="C14" s="70" t="s">
        <v>65</v>
      </c>
      <c r="D14" s="71" t="s">
        <v>197</v>
      </c>
      <c r="E14" s="71" t="s">
        <v>160</v>
      </c>
      <c r="F14" s="70" t="s">
        <v>198</v>
      </c>
      <c r="G14" s="71" t="s">
        <v>199</v>
      </c>
      <c r="H14" s="71" t="s">
        <v>200</v>
      </c>
      <c r="I14" s="72">
        <v>200</v>
      </c>
      <c r="J14" s="73">
        <v>136.19999999999999</v>
      </c>
      <c r="K14" s="73">
        <f t="shared" si="0"/>
        <v>27239.999999999996</v>
      </c>
      <c r="L14" s="72" t="s">
        <v>70</v>
      </c>
    </row>
    <row r="15" spans="1:15" ht="25.5" hidden="1" x14ac:dyDescent="0.2">
      <c r="A15" s="70" t="s">
        <v>201</v>
      </c>
      <c r="B15" s="70" t="s">
        <v>25</v>
      </c>
      <c r="C15" s="70" t="s">
        <v>65</v>
      </c>
      <c r="D15" s="71" t="s">
        <v>197</v>
      </c>
      <c r="E15" s="71" t="s">
        <v>160</v>
      </c>
      <c r="F15" s="70" t="s">
        <v>198</v>
      </c>
      <c r="G15" s="71" t="s">
        <v>199</v>
      </c>
      <c r="H15" s="71" t="s">
        <v>200</v>
      </c>
      <c r="I15" s="72">
        <v>16</v>
      </c>
      <c r="J15" s="73">
        <v>142.69999999999999</v>
      </c>
      <c r="K15" s="73">
        <f t="shared" si="0"/>
        <v>2283.1999999999998</v>
      </c>
      <c r="L15" s="72" t="s">
        <v>70</v>
      </c>
    </row>
    <row r="16" spans="1:15" ht="63.75" hidden="1" x14ac:dyDescent="0.2">
      <c r="A16" s="70" t="s">
        <v>202</v>
      </c>
      <c r="B16" s="70" t="s">
        <v>158</v>
      </c>
      <c r="C16" s="70" t="s">
        <v>65</v>
      </c>
      <c r="D16" s="71" t="s">
        <v>203</v>
      </c>
      <c r="E16" s="71" t="s">
        <v>160</v>
      </c>
      <c r="F16" s="70" t="s">
        <v>198</v>
      </c>
      <c r="G16" s="71" t="s">
        <v>204</v>
      </c>
      <c r="H16" s="71" t="s">
        <v>205</v>
      </c>
      <c r="I16" s="72">
        <v>56</v>
      </c>
      <c r="J16" s="73">
        <v>134.55000000000001</v>
      </c>
      <c r="K16" s="73">
        <f t="shared" si="0"/>
        <v>7534.8000000000011</v>
      </c>
      <c r="L16" s="72" t="s">
        <v>70</v>
      </c>
    </row>
    <row r="17" spans="1:12" ht="63.75" hidden="1" x14ac:dyDescent="0.2">
      <c r="A17" s="70" t="s">
        <v>206</v>
      </c>
      <c r="B17" s="70" t="s">
        <v>74</v>
      </c>
      <c r="C17" s="70" t="s">
        <v>65</v>
      </c>
      <c r="D17" s="71" t="s">
        <v>203</v>
      </c>
      <c r="E17" s="71" t="s">
        <v>160</v>
      </c>
      <c r="F17" s="70" t="s">
        <v>198</v>
      </c>
      <c r="G17" s="71" t="s">
        <v>204</v>
      </c>
      <c r="H17" s="71" t="s">
        <v>207</v>
      </c>
      <c r="I17" s="72">
        <v>50</v>
      </c>
      <c r="J17" s="73">
        <v>119.82</v>
      </c>
      <c r="K17" s="73">
        <f t="shared" si="0"/>
        <v>5991</v>
      </c>
      <c r="L17" s="72" t="s">
        <v>70</v>
      </c>
    </row>
    <row r="18" spans="1:12" ht="63.75" x14ac:dyDescent="0.2">
      <c r="A18" s="70" t="s">
        <v>208</v>
      </c>
      <c r="B18" s="70" t="s">
        <v>209</v>
      </c>
      <c r="C18" s="70" t="s">
        <v>65</v>
      </c>
      <c r="D18" s="71" t="s">
        <v>203</v>
      </c>
      <c r="E18" s="71" t="s">
        <v>160</v>
      </c>
      <c r="F18" s="70" t="s">
        <v>198</v>
      </c>
      <c r="G18" s="71" t="s">
        <v>204</v>
      </c>
      <c r="H18" s="71" t="s">
        <v>207</v>
      </c>
      <c r="I18" s="72">
        <v>36</v>
      </c>
      <c r="J18" s="73">
        <v>127.66</v>
      </c>
      <c r="K18" s="73">
        <f t="shared" si="0"/>
        <v>4595.76</v>
      </c>
      <c r="L18" s="72" t="s">
        <v>70</v>
      </c>
    </row>
    <row r="19" spans="1:12" ht="63.75" x14ac:dyDescent="0.2">
      <c r="A19" s="70" t="s">
        <v>210</v>
      </c>
      <c r="B19" s="70" t="s">
        <v>209</v>
      </c>
      <c r="C19" s="70" t="s">
        <v>65</v>
      </c>
      <c r="D19" s="71" t="s">
        <v>203</v>
      </c>
      <c r="E19" s="71" t="s">
        <v>160</v>
      </c>
      <c r="F19" s="70" t="s">
        <v>198</v>
      </c>
      <c r="G19" s="71" t="s">
        <v>204</v>
      </c>
      <c r="H19" s="71" t="s">
        <v>207</v>
      </c>
      <c r="I19" s="72">
        <v>32</v>
      </c>
      <c r="J19" s="73">
        <v>119.82</v>
      </c>
      <c r="K19" s="73">
        <f t="shared" si="0"/>
        <v>3834.24</v>
      </c>
      <c r="L19" s="72" t="s">
        <v>70</v>
      </c>
    </row>
    <row r="20" spans="1:12" ht="51" hidden="1" x14ac:dyDescent="0.2">
      <c r="A20" s="70" t="s">
        <v>211</v>
      </c>
      <c r="B20" s="70" t="s">
        <v>158</v>
      </c>
      <c r="C20" s="70" t="s">
        <v>179</v>
      </c>
      <c r="D20" s="71" t="s">
        <v>212</v>
      </c>
      <c r="E20" s="71" t="s">
        <v>160</v>
      </c>
      <c r="F20" s="70" t="s">
        <v>198</v>
      </c>
      <c r="G20" s="71" t="s">
        <v>213</v>
      </c>
      <c r="H20" s="71" t="s">
        <v>214</v>
      </c>
      <c r="I20" s="72">
        <v>12</v>
      </c>
      <c r="J20" s="73">
        <v>422.14</v>
      </c>
      <c r="K20" s="73">
        <f t="shared" si="0"/>
        <v>5065.68</v>
      </c>
      <c r="L20" s="72" t="s">
        <v>70</v>
      </c>
    </row>
    <row r="21" spans="1:12" ht="51" hidden="1" x14ac:dyDescent="0.2">
      <c r="A21" s="70" t="s">
        <v>215</v>
      </c>
      <c r="B21" s="70" t="s">
        <v>154</v>
      </c>
      <c r="C21" s="70" t="s">
        <v>179</v>
      </c>
      <c r="D21" s="71" t="s">
        <v>216</v>
      </c>
      <c r="E21" s="71" t="s">
        <v>160</v>
      </c>
      <c r="F21" s="70" t="s">
        <v>198</v>
      </c>
      <c r="G21" s="71" t="s">
        <v>217</v>
      </c>
      <c r="H21" s="71" t="s">
        <v>214</v>
      </c>
      <c r="I21" s="72">
        <v>8</v>
      </c>
      <c r="J21" s="73">
        <v>340.15</v>
      </c>
      <c r="K21" s="73">
        <f t="shared" si="0"/>
        <v>2721.2</v>
      </c>
      <c r="L21" s="72" t="s">
        <v>70</v>
      </c>
    </row>
    <row r="22" spans="1:12" ht="51" hidden="1" x14ac:dyDescent="0.2">
      <c r="A22" s="70" t="s">
        <v>218</v>
      </c>
      <c r="B22" s="70" t="s">
        <v>158</v>
      </c>
      <c r="C22" s="70" t="s">
        <v>179</v>
      </c>
      <c r="D22" s="71" t="s">
        <v>216</v>
      </c>
      <c r="E22" s="71" t="s">
        <v>160</v>
      </c>
      <c r="F22" s="70" t="s">
        <v>198</v>
      </c>
      <c r="G22" s="71" t="s">
        <v>217</v>
      </c>
      <c r="H22" s="71" t="s">
        <v>214</v>
      </c>
      <c r="I22" s="72">
        <v>12</v>
      </c>
      <c r="J22" s="73">
        <v>330.88</v>
      </c>
      <c r="K22" s="73">
        <f t="shared" si="0"/>
        <v>3970.56</v>
      </c>
      <c r="L22" s="72" t="s">
        <v>70</v>
      </c>
    </row>
    <row r="23" spans="1:12" ht="51" hidden="1" x14ac:dyDescent="0.2">
      <c r="A23" s="70" t="s">
        <v>219</v>
      </c>
      <c r="B23" s="70" t="s">
        <v>158</v>
      </c>
      <c r="C23" s="70" t="s">
        <v>179</v>
      </c>
      <c r="D23" s="71" t="s">
        <v>220</v>
      </c>
      <c r="E23" s="71" t="s">
        <v>160</v>
      </c>
      <c r="F23" s="70" t="s">
        <v>198</v>
      </c>
      <c r="G23" s="71" t="s">
        <v>221</v>
      </c>
      <c r="H23" s="71" t="s">
        <v>214</v>
      </c>
      <c r="I23" s="72">
        <v>8</v>
      </c>
      <c r="J23" s="73">
        <v>364.42</v>
      </c>
      <c r="K23" s="73">
        <f t="shared" si="0"/>
        <v>2915.36</v>
      </c>
      <c r="L23" s="72" t="s">
        <v>70</v>
      </c>
    </row>
    <row r="24" spans="1:12" ht="38.25" hidden="1" x14ac:dyDescent="0.2">
      <c r="A24" s="70" t="s">
        <v>222</v>
      </c>
      <c r="B24" s="70" t="s">
        <v>147</v>
      </c>
      <c r="C24" s="70" t="s">
        <v>179</v>
      </c>
      <c r="D24" s="71" t="s">
        <v>223</v>
      </c>
      <c r="E24" s="71" t="s">
        <v>149</v>
      </c>
      <c r="F24" s="70" t="s">
        <v>150</v>
      </c>
      <c r="G24" s="71" t="s">
        <v>224</v>
      </c>
      <c r="H24" s="71" t="s">
        <v>225</v>
      </c>
      <c r="I24" s="72">
        <v>68</v>
      </c>
      <c r="J24" s="73">
        <v>212.79</v>
      </c>
      <c r="K24" s="73">
        <f t="shared" si="0"/>
        <v>14469.72</v>
      </c>
      <c r="L24" s="93" t="s">
        <v>1371</v>
      </c>
    </row>
    <row r="25" spans="1:12" ht="38.25" hidden="1" x14ac:dyDescent="0.2">
      <c r="A25" s="70" t="s">
        <v>226</v>
      </c>
      <c r="B25" s="70" t="s">
        <v>147</v>
      </c>
      <c r="C25" s="70" t="s">
        <v>179</v>
      </c>
      <c r="D25" s="71" t="s">
        <v>227</v>
      </c>
      <c r="E25" s="71" t="s">
        <v>149</v>
      </c>
      <c r="F25" s="70" t="s">
        <v>150</v>
      </c>
      <c r="G25" s="71" t="s">
        <v>228</v>
      </c>
      <c r="H25" s="71" t="s">
        <v>229</v>
      </c>
      <c r="I25" s="72">
        <v>27</v>
      </c>
      <c r="J25" s="73">
        <v>261.06</v>
      </c>
      <c r="K25" s="73">
        <f t="shared" si="0"/>
        <v>7048.62</v>
      </c>
      <c r="L25" s="93" t="s">
        <v>1371</v>
      </c>
    </row>
    <row r="26" spans="1:12" ht="38.25" hidden="1" x14ac:dyDescent="0.2">
      <c r="A26" s="70" t="s">
        <v>230</v>
      </c>
      <c r="B26" s="70" t="s">
        <v>154</v>
      </c>
      <c r="C26" s="70" t="s">
        <v>179</v>
      </c>
      <c r="D26" s="71" t="s">
        <v>231</v>
      </c>
      <c r="E26" s="71" t="s">
        <v>149</v>
      </c>
      <c r="F26" s="70" t="s">
        <v>150</v>
      </c>
      <c r="G26" s="74"/>
      <c r="H26" s="71" t="s">
        <v>229</v>
      </c>
      <c r="I26" s="72">
        <v>11</v>
      </c>
      <c r="J26" s="73">
        <v>229.01</v>
      </c>
      <c r="K26" s="73">
        <f t="shared" si="0"/>
        <v>2519.1099999999997</v>
      </c>
      <c r="L26" s="93" t="s">
        <v>1371</v>
      </c>
    </row>
    <row r="27" spans="1:12" ht="38.25" hidden="1" x14ac:dyDescent="0.2">
      <c r="A27" s="70" t="s">
        <v>232</v>
      </c>
      <c r="B27" s="70" t="s">
        <v>154</v>
      </c>
      <c r="C27" s="70" t="s">
        <v>179</v>
      </c>
      <c r="D27" s="71" t="s">
        <v>233</v>
      </c>
      <c r="E27" s="71" t="s">
        <v>149</v>
      </c>
      <c r="F27" s="70" t="s">
        <v>150</v>
      </c>
      <c r="G27" s="74"/>
      <c r="H27" s="71" t="s">
        <v>229</v>
      </c>
      <c r="I27" s="72">
        <v>2</v>
      </c>
      <c r="J27" s="73">
        <v>276.7</v>
      </c>
      <c r="K27" s="73">
        <f t="shared" si="0"/>
        <v>553.4</v>
      </c>
      <c r="L27" s="93" t="s">
        <v>1371</v>
      </c>
    </row>
    <row r="28" spans="1:12" ht="38.25" hidden="1" x14ac:dyDescent="0.2">
      <c r="A28" s="70" t="s">
        <v>234</v>
      </c>
      <c r="B28" s="70" t="s">
        <v>154</v>
      </c>
      <c r="C28" s="70" t="s">
        <v>179</v>
      </c>
      <c r="D28" s="71" t="s">
        <v>235</v>
      </c>
      <c r="E28" s="71" t="s">
        <v>149</v>
      </c>
      <c r="F28" s="70" t="s">
        <v>150</v>
      </c>
      <c r="G28" s="71" t="s">
        <v>236</v>
      </c>
      <c r="H28" s="71" t="s">
        <v>229</v>
      </c>
      <c r="I28" s="72">
        <v>5</v>
      </c>
      <c r="J28" s="73">
        <v>419.18</v>
      </c>
      <c r="K28" s="73">
        <f t="shared" si="0"/>
        <v>2095.9</v>
      </c>
      <c r="L28" s="93" t="s">
        <v>1371</v>
      </c>
    </row>
    <row r="29" spans="1:12" ht="25.5" hidden="1" x14ac:dyDescent="0.2">
      <c r="A29" s="70" t="s">
        <v>237</v>
      </c>
      <c r="B29" s="70" t="s">
        <v>154</v>
      </c>
      <c r="C29" s="70" t="s">
        <v>54</v>
      </c>
      <c r="D29" s="71" t="s">
        <v>238</v>
      </c>
      <c r="E29" s="71" t="s">
        <v>239</v>
      </c>
      <c r="F29" s="70" t="s">
        <v>240</v>
      </c>
      <c r="G29" s="71" t="s">
        <v>241</v>
      </c>
      <c r="H29" s="74"/>
      <c r="I29" s="72">
        <v>2</v>
      </c>
      <c r="J29" s="73">
        <v>440</v>
      </c>
      <c r="K29" s="73">
        <f t="shared" si="0"/>
        <v>880</v>
      </c>
      <c r="L29" s="93" t="s">
        <v>1371</v>
      </c>
    </row>
    <row r="30" spans="1:12" ht="51" hidden="1" x14ac:dyDescent="0.2">
      <c r="A30" s="70" t="s">
        <v>242</v>
      </c>
      <c r="B30" s="70" t="s">
        <v>243</v>
      </c>
      <c r="C30" s="70" t="s">
        <v>244</v>
      </c>
      <c r="D30" s="71" t="s">
        <v>245</v>
      </c>
      <c r="E30" s="71" t="s">
        <v>160</v>
      </c>
      <c r="F30" s="70" t="s">
        <v>246</v>
      </c>
      <c r="G30" s="71" t="s">
        <v>247</v>
      </c>
      <c r="H30" s="71" t="s">
        <v>248</v>
      </c>
      <c r="I30" s="72">
        <v>16</v>
      </c>
      <c r="J30" s="73">
        <v>200.42</v>
      </c>
      <c r="K30" s="73">
        <f t="shared" si="0"/>
        <v>3206.72</v>
      </c>
      <c r="L30" s="72" t="s">
        <v>1372</v>
      </c>
    </row>
    <row r="31" spans="1:12" ht="51" hidden="1" x14ac:dyDescent="0.2">
      <c r="A31" s="70" t="s">
        <v>249</v>
      </c>
      <c r="B31" s="70" t="s">
        <v>243</v>
      </c>
      <c r="C31" s="70" t="s">
        <v>250</v>
      </c>
      <c r="D31" s="71" t="s">
        <v>245</v>
      </c>
      <c r="E31" s="71" t="s">
        <v>160</v>
      </c>
      <c r="F31" s="70" t="s">
        <v>246</v>
      </c>
      <c r="G31" s="71" t="s">
        <v>247</v>
      </c>
      <c r="H31" s="71" t="s">
        <v>248</v>
      </c>
      <c r="I31" s="72">
        <v>22</v>
      </c>
      <c r="J31" s="73">
        <v>174.05</v>
      </c>
      <c r="K31" s="73">
        <f t="shared" si="0"/>
        <v>3829.1000000000004</v>
      </c>
      <c r="L31" s="72" t="s">
        <v>1372</v>
      </c>
    </row>
    <row r="32" spans="1:12" ht="51" hidden="1" x14ac:dyDescent="0.2">
      <c r="A32" s="70" t="s">
        <v>251</v>
      </c>
      <c r="B32" s="70" t="s">
        <v>243</v>
      </c>
      <c r="C32" s="70" t="s">
        <v>250</v>
      </c>
      <c r="D32" s="71" t="s">
        <v>245</v>
      </c>
      <c r="E32" s="71" t="s">
        <v>160</v>
      </c>
      <c r="F32" s="70" t="s">
        <v>246</v>
      </c>
      <c r="G32" s="71" t="s">
        <v>247</v>
      </c>
      <c r="H32" s="71" t="s">
        <v>248</v>
      </c>
      <c r="I32" s="72">
        <v>27</v>
      </c>
      <c r="J32" s="73">
        <v>202.42</v>
      </c>
      <c r="K32" s="73">
        <f t="shared" si="0"/>
        <v>5465.3399999999992</v>
      </c>
      <c r="L32" s="72" t="s">
        <v>1372</v>
      </c>
    </row>
    <row r="33" spans="1:12" ht="38.25" hidden="1" x14ac:dyDescent="0.2">
      <c r="A33" s="70" t="s">
        <v>252</v>
      </c>
      <c r="B33" s="70" t="s">
        <v>243</v>
      </c>
      <c r="C33" s="70" t="s">
        <v>244</v>
      </c>
      <c r="D33" s="71" t="s">
        <v>253</v>
      </c>
      <c r="E33" s="71" t="s">
        <v>160</v>
      </c>
      <c r="F33" s="70" t="s">
        <v>246</v>
      </c>
      <c r="G33" s="71" t="s">
        <v>254</v>
      </c>
      <c r="H33" s="71" t="s">
        <v>255</v>
      </c>
      <c r="I33" s="72">
        <v>61</v>
      </c>
      <c r="J33" s="73">
        <v>176.45</v>
      </c>
      <c r="K33" s="73">
        <f t="shared" si="0"/>
        <v>10763.449999999999</v>
      </c>
      <c r="L33" s="72" t="s">
        <v>1372</v>
      </c>
    </row>
    <row r="34" spans="1:12" ht="51" hidden="1" x14ac:dyDescent="0.2">
      <c r="A34" s="70" t="s">
        <v>256</v>
      </c>
      <c r="B34" s="70" t="s">
        <v>243</v>
      </c>
      <c r="C34" s="70" t="s">
        <v>250</v>
      </c>
      <c r="D34" s="71" t="s">
        <v>257</v>
      </c>
      <c r="E34" s="71" t="s">
        <v>160</v>
      </c>
      <c r="F34" s="70" t="s">
        <v>246</v>
      </c>
      <c r="G34" s="71" t="s">
        <v>258</v>
      </c>
      <c r="H34" s="71" t="s">
        <v>259</v>
      </c>
      <c r="I34" s="72">
        <v>5</v>
      </c>
      <c r="J34" s="73">
        <v>200.15</v>
      </c>
      <c r="K34" s="73">
        <f t="shared" si="0"/>
        <v>1000.75</v>
      </c>
      <c r="L34" s="72" t="s">
        <v>1372</v>
      </c>
    </row>
    <row r="35" spans="1:12" ht="51" hidden="1" x14ac:dyDescent="0.2">
      <c r="A35" s="70" t="s">
        <v>260</v>
      </c>
      <c r="B35" s="70" t="s">
        <v>243</v>
      </c>
      <c r="C35" s="70" t="s">
        <v>250</v>
      </c>
      <c r="D35" s="71" t="s">
        <v>257</v>
      </c>
      <c r="E35" s="71" t="s">
        <v>160</v>
      </c>
      <c r="F35" s="70" t="s">
        <v>246</v>
      </c>
      <c r="G35" s="71" t="s">
        <v>258</v>
      </c>
      <c r="H35" s="71" t="s">
        <v>259</v>
      </c>
      <c r="I35" s="72">
        <v>8</v>
      </c>
      <c r="J35" s="73">
        <v>229.68</v>
      </c>
      <c r="K35" s="73">
        <f t="shared" ref="K35:K66" si="1">I35*J35</f>
        <v>1837.44</v>
      </c>
      <c r="L35" s="72" t="s">
        <v>1372</v>
      </c>
    </row>
    <row r="36" spans="1:12" ht="51" hidden="1" x14ac:dyDescent="0.2">
      <c r="A36" s="70" t="s">
        <v>261</v>
      </c>
      <c r="B36" s="70" t="s">
        <v>53</v>
      </c>
      <c r="C36" s="70" t="s">
        <v>65</v>
      </c>
      <c r="D36" s="71" t="s">
        <v>262</v>
      </c>
      <c r="E36" s="71" t="s">
        <v>160</v>
      </c>
      <c r="F36" s="70" t="s">
        <v>246</v>
      </c>
      <c r="G36" s="71" t="s">
        <v>263</v>
      </c>
      <c r="H36" s="71" t="s">
        <v>264</v>
      </c>
      <c r="I36" s="72">
        <v>6</v>
      </c>
      <c r="J36" s="73">
        <v>134.44999999999999</v>
      </c>
      <c r="K36" s="73">
        <f t="shared" si="1"/>
        <v>806.69999999999993</v>
      </c>
      <c r="L36" s="72" t="s">
        <v>1372</v>
      </c>
    </row>
    <row r="37" spans="1:12" ht="38.25" hidden="1" x14ac:dyDescent="0.2">
      <c r="A37" s="70" t="s">
        <v>265</v>
      </c>
      <c r="B37" s="70" t="s">
        <v>243</v>
      </c>
      <c r="C37" s="70" t="s">
        <v>266</v>
      </c>
      <c r="D37" s="71" t="s">
        <v>267</v>
      </c>
      <c r="E37" s="71" t="s">
        <v>160</v>
      </c>
      <c r="F37" s="70" t="s">
        <v>246</v>
      </c>
      <c r="G37" s="71" t="s">
        <v>268</v>
      </c>
      <c r="H37" s="71" t="s">
        <v>269</v>
      </c>
      <c r="I37" s="72">
        <v>1</v>
      </c>
      <c r="J37" s="73">
        <v>366.33</v>
      </c>
      <c r="K37" s="73">
        <f t="shared" si="1"/>
        <v>366.33</v>
      </c>
      <c r="L37" s="72" t="s">
        <v>1372</v>
      </c>
    </row>
    <row r="38" spans="1:12" ht="38.25" hidden="1" x14ac:dyDescent="0.2">
      <c r="A38" s="70" t="s">
        <v>270</v>
      </c>
      <c r="B38" s="70" t="s">
        <v>243</v>
      </c>
      <c r="C38" s="70" t="s">
        <v>271</v>
      </c>
      <c r="D38" s="71" t="s">
        <v>267</v>
      </c>
      <c r="E38" s="71" t="s">
        <v>160</v>
      </c>
      <c r="F38" s="70" t="s">
        <v>246</v>
      </c>
      <c r="G38" s="71" t="s">
        <v>268</v>
      </c>
      <c r="H38" s="71" t="s">
        <v>269</v>
      </c>
      <c r="I38" s="72">
        <v>7</v>
      </c>
      <c r="J38" s="73">
        <v>323.45</v>
      </c>
      <c r="K38" s="73">
        <f t="shared" si="1"/>
        <v>2264.15</v>
      </c>
      <c r="L38" s="72" t="s">
        <v>1372</v>
      </c>
    </row>
    <row r="39" spans="1:12" ht="38.25" hidden="1" x14ac:dyDescent="0.2">
      <c r="A39" s="70" t="s">
        <v>272</v>
      </c>
      <c r="B39" s="70" t="s">
        <v>243</v>
      </c>
      <c r="C39" s="70" t="s">
        <v>271</v>
      </c>
      <c r="D39" s="71" t="s">
        <v>267</v>
      </c>
      <c r="E39" s="71" t="s">
        <v>160</v>
      </c>
      <c r="F39" s="70" t="s">
        <v>246</v>
      </c>
      <c r="G39" s="71" t="s">
        <v>268</v>
      </c>
      <c r="H39" s="71" t="s">
        <v>269</v>
      </c>
      <c r="I39" s="72">
        <v>7</v>
      </c>
      <c r="J39" s="73">
        <v>369.33</v>
      </c>
      <c r="K39" s="73">
        <f t="shared" si="1"/>
        <v>2585.31</v>
      </c>
      <c r="L39" s="72" t="s">
        <v>1372</v>
      </c>
    </row>
    <row r="40" spans="1:12" ht="51" hidden="1" x14ac:dyDescent="0.2">
      <c r="A40" s="70" t="s">
        <v>273</v>
      </c>
      <c r="B40" s="70" t="s">
        <v>53</v>
      </c>
      <c r="C40" s="70" t="s">
        <v>266</v>
      </c>
      <c r="D40" s="71" t="s">
        <v>274</v>
      </c>
      <c r="E40" s="71" t="s">
        <v>160</v>
      </c>
      <c r="F40" s="70" t="s">
        <v>246</v>
      </c>
      <c r="G40" s="71" t="s">
        <v>275</v>
      </c>
      <c r="H40" s="71" t="s">
        <v>276</v>
      </c>
      <c r="I40" s="72">
        <v>2</v>
      </c>
      <c r="J40" s="73">
        <v>341.45</v>
      </c>
      <c r="K40" s="73">
        <f t="shared" si="1"/>
        <v>682.9</v>
      </c>
      <c r="L40" s="72" t="s">
        <v>1372</v>
      </c>
    </row>
    <row r="41" spans="1:12" ht="38.25" hidden="1" x14ac:dyDescent="0.2">
      <c r="A41" s="70" t="s">
        <v>277</v>
      </c>
      <c r="B41" s="70" t="s">
        <v>158</v>
      </c>
      <c r="C41" s="70" t="s">
        <v>266</v>
      </c>
      <c r="D41" s="71" t="s">
        <v>278</v>
      </c>
      <c r="E41" s="71" t="s">
        <v>160</v>
      </c>
      <c r="F41" s="70" t="s">
        <v>246</v>
      </c>
      <c r="G41" s="71" t="s">
        <v>279</v>
      </c>
      <c r="H41" s="71" t="s">
        <v>269</v>
      </c>
      <c r="I41" s="72">
        <v>2</v>
      </c>
      <c r="J41" s="73">
        <v>377</v>
      </c>
      <c r="K41" s="73">
        <f t="shared" si="1"/>
        <v>754</v>
      </c>
      <c r="L41" s="72" t="s">
        <v>1372</v>
      </c>
    </row>
    <row r="42" spans="1:12" ht="51" hidden="1" x14ac:dyDescent="0.2">
      <c r="A42" s="70" t="s">
        <v>280</v>
      </c>
      <c r="B42" s="70" t="s">
        <v>147</v>
      </c>
      <c r="C42" s="70" t="s">
        <v>65</v>
      </c>
      <c r="D42" s="71" t="s">
        <v>281</v>
      </c>
      <c r="E42" s="71" t="s">
        <v>160</v>
      </c>
      <c r="F42" s="70" t="s">
        <v>246</v>
      </c>
      <c r="G42" s="71" t="s">
        <v>282</v>
      </c>
      <c r="H42" s="71" t="s">
        <v>283</v>
      </c>
      <c r="I42" s="72">
        <v>141</v>
      </c>
      <c r="J42" s="73">
        <v>311.33999999999997</v>
      </c>
      <c r="K42" s="73">
        <f t="shared" si="1"/>
        <v>43898.939999999995</v>
      </c>
      <c r="L42" s="72" t="s">
        <v>1372</v>
      </c>
    </row>
    <row r="43" spans="1:12" ht="38.25" hidden="1" x14ac:dyDescent="0.2">
      <c r="A43" s="70" t="s">
        <v>284</v>
      </c>
      <c r="B43" s="70" t="s">
        <v>147</v>
      </c>
      <c r="C43" s="70" t="s">
        <v>65</v>
      </c>
      <c r="D43" s="71" t="s">
        <v>281</v>
      </c>
      <c r="E43" s="71" t="s">
        <v>160</v>
      </c>
      <c r="F43" s="70" t="s">
        <v>246</v>
      </c>
      <c r="G43" s="71" t="s">
        <v>285</v>
      </c>
      <c r="H43" s="71" t="s">
        <v>286</v>
      </c>
      <c r="I43" s="72">
        <v>10</v>
      </c>
      <c r="J43" s="73">
        <v>282.05</v>
      </c>
      <c r="K43" s="73">
        <f t="shared" si="1"/>
        <v>2820.5</v>
      </c>
      <c r="L43" s="72" t="s">
        <v>1372</v>
      </c>
    </row>
    <row r="44" spans="1:12" ht="51" hidden="1" x14ac:dyDescent="0.2">
      <c r="A44" s="70" t="s">
        <v>287</v>
      </c>
      <c r="B44" s="70" t="s">
        <v>243</v>
      </c>
      <c r="C44" s="70" t="s">
        <v>266</v>
      </c>
      <c r="D44" s="71" t="s">
        <v>281</v>
      </c>
      <c r="E44" s="71" t="s">
        <v>160</v>
      </c>
      <c r="F44" s="70" t="s">
        <v>246</v>
      </c>
      <c r="G44" s="71" t="s">
        <v>285</v>
      </c>
      <c r="H44" s="71" t="s">
        <v>283</v>
      </c>
      <c r="I44" s="72">
        <v>7</v>
      </c>
      <c r="J44" s="73">
        <v>314.33999999999997</v>
      </c>
      <c r="K44" s="73">
        <f t="shared" si="1"/>
        <v>2200.3799999999997</v>
      </c>
      <c r="L44" s="72" t="s">
        <v>1372</v>
      </c>
    </row>
    <row r="45" spans="1:12" ht="51" hidden="1" x14ac:dyDescent="0.2">
      <c r="A45" s="70" t="s">
        <v>288</v>
      </c>
      <c r="B45" s="70" t="s">
        <v>243</v>
      </c>
      <c r="C45" s="70" t="s">
        <v>289</v>
      </c>
      <c r="D45" s="71" t="s">
        <v>290</v>
      </c>
      <c r="E45" s="71" t="s">
        <v>160</v>
      </c>
      <c r="F45" s="70" t="s">
        <v>291</v>
      </c>
      <c r="G45" s="71" t="s">
        <v>292</v>
      </c>
      <c r="H45" s="71" t="s">
        <v>293</v>
      </c>
      <c r="I45" s="72">
        <v>3</v>
      </c>
      <c r="J45" s="73">
        <v>1492.11</v>
      </c>
      <c r="K45" s="73">
        <f t="shared" si="1"/>
        <v>4476.33</v>
      </c>
      <c r="L45" s="72" t="s">
        <v>70</v>
      </c>
    </row>
    <row r="46" spans="1:12" ht="25.5" hidden="1" x14ac:dyDescent="0.2">
      <c r="A46" s="70" t="s">
        <v>294</v>
      </c>
      <c r="B46" s="70" t="s">
        <v>243</v>
      </c>
      <c r="C46" s="70" t="s">
        <v>289</v>
      </c>
      <c r="D46" s="71" t="s">
        <v>295</v>
      </c>
      <c r="E46" s="71" t="s">
        <v>160</v>
      </c>
      <c r="F46" s="70" t="s">
        <v>291</v>
      </c>
      <c r="G46" s="71" t="s">
        <v>296</v>
      </c>
      <c r="H46" s="74"/>
      <c r="I46" s="72">
        <v>2</v>
      </c>
      <c r="J46" s="73">
        <v>95.03</v>
      </c>
      <c r="K46" s="73">
        <f t="shared" si="1"/>
        <v>190.06</v>
      </c>
      <c r="L46" s="72" t="s">
        <v>70</v>
      </c>
    </row>
    <row r="47" spans="1:12" ht="25.5" hidden="1" x14ac:dyDescent="0.2">
      <c r="A47" s="70" t="s">
        <v>297</v>
      </c>
      <c r="B47" s="70" t="s">
        <v>243</v>
      </c>
      <c r="C47" s="70" t="s">
        <v>289</v>
      </c>
      <c r="D47" s="71" t="s">
        <v>295</v>
      </c>
      <c r="E47" s="71" t="s">
        <v>160</v>
      </c>
      <c r="F47" s="70" t="s">
        <v>291</v>
      </c>
      <c r="G47" s="71" t="s">
        <v>296</v>
      </c>
      <c r="H47" s="75"/>
      <c r="I47" s="72">
        <v>1</v>
      </c>
      <c r="J47" s="73">
        <v>127.83</v>
      </c>
      <c r="K47" s="73">
        <f t="shared" si="1"/>
        <v>127.83</v>
      </c>
      <c r="L47" s="72" t="s">
        <v>70</v>
      </c>
    </row>
    <row r="48" spans="1:12" ht="51" hidden="1" x14ac:dyDescent="0.2">
      <c r="A48" s="70" t="s">
        <v>298</v>
      </c>
      <c r="B48" s="70" t="s">
        <v>243</v>
      </c>
      <c r="C48" s="70" t="s">
        <v>54</v>
      </c>
      <c r="D48" s="71" t="s">
        <v>299</v>
      </c>
      <c r="E48" s="71" t="s">
        <v>160</v>
      </c>
      <c r="F48" s="70" t="s">
        <v>291</v>
      </c>
      <c r="G48" s="71" t="s">
        <v>300</v>
      </c>
      <c r="H48" s="71" t="s">
        <v>293</v>
      </c>
      <c r="I48" s="72">
        <v>1</v>
      </c>
      <c r="J48" s="73">
        <v>3715</v>
      </c>
      <c r="K48" s="73">
        <f t="shared" si="1"/>
        <v>3715</v>
      </c>
      <c r="L48" s="72" t="s">
        <v>70</v>
      </c>
    </row>
    <row r="49" spans="1:12" ht="51" hidden="1" x14ac:dyDescent="0.2">
      <c r="A49" s="70" t="s">
        <v>301</v>
      </c>
      <c r="B49" s="70" t="s">
        <v>243</v>
      </c>
      <c r="C49" s="70" t="s">
        <v>289</v>
      </c>
      <c r="D49" s="71" t="s">
        <v>302</v>
      </c>
      <c r="E49" s="71" t="s">
        <v>160</v>
      </c>
      <c r="F49" s="70" t="s">
        <v>291</v>
      </c>
      <c r="G49" s="71" t="s">
        <v>292</v>
      </c>
      <c r="H49" s="71" t="s">
        <v>293</v>
      </c>
      <c r="I49" s="72">
        <v>1</v>
      </c>
      <c r="J49" s="73">
        <v>2050.29</v>
      </c>
      <c r="K49" s="73">
        <f t="shared" si="1"/>
        <v>2050.29</v>
      </c>
      <c r="L49" s="72" t="s">
        <v>70</v>
      </c>
    </row>
    <row r="50" spans="1:12" ht="51" hidden="1" x14ac:dyDescent="0.2">
      <c r="A50" s="70" t="s">
        <v>303</v>
      </c>
      <c r="B50" s="70" t="s">
        <v>243</v>
      </c>
      <c r="C50" s="70" t="s">
        <v>289</v>
      </c>
      <c r="D50" s="71" t="s">
        <v>304</v>
      </c>
      <c r="E50" s="71" t="s">
        <v>160</v>
      </c>
      <c r="F50" s="70" t="s">
        <v>291</v>
      </c>
      <c r="G50" s="71" t="s">
        <v>305</v>
      </c>
      <c r="H50" s="71" t="s">
        <v>293</v>
      </c>
      <c r="I50" s="72">
        <v>1</v>
      </c>
      <c r="J50" s="73">
        <v>1675</v>
      </c>
      <c r="K50" s="73">
        <f t="shared" si="1"/>
        <v>1675</v>
      </c>
      <c r="L50" s="72" t="s">
        <v>70</v>
      </c>
    </row>
    <row r="51" spans="1:12" ht="51" hidden="1" x14ac:dyDescent="0.2">
      <c r="A51" s="70" t="s">
        <v>306</v>
      </c>
      <c r="B51" s="70" t="s">
        <v>243</v>
      </c>
      <c r="C51" s="70" t="s">
        <v>289</v>
      </c>
      <c r="D51" s="71" t="s">
        <v>307</v>
      </c>
      <c r="E51" s="71" t="s">
        <v>160</v>
      </c>
      <c r="F51" s="70" t="s">
        <v>291</v>
      </c>
      <c r="G51" s="71" t="s">
        <v>308</v>
      </c>
      <c r="H51" s="71" t="s">
        <v>293</v>
      </c>
      <c r="I51" s="72">
        <v>1</v>
      </c>
      <c r="J51" s="73">
        <v>1645</v>
      </c>
      <c r="K51" s="73">
        <f t="shared" si="1"/>
        <v>1645</v>
      </c>
      <c r="L51" s="72" t="s">
        <v>70</v>
      </c>
    </row>
    <row r="52" spans="1:12" ht="51" hidden="1" x14ac:dyDescent="0.2">
      <c r="A52" s="70" t="s">
        <v>309</v>
      </c>
      <c r="B52" s="70" t="s">
        <v>243</v>
      </c>
      <c r="C52" s="70" t="s">
        <v>289</v>
      </c>
      <c r="D52" s="71" t="s">
        <v>310</v>
      </c>
      <c r="E52" s="71" t="s">
        <v>160</v>
      </c>
      <c r="F52" s="70" t="s">
        <v>291</v>
      </c>
      <c r="G52" s="71" t="s">
        <v>311</v>
      </c>
      <c r="H52" s="71" t="s">
        <v>293</v>
      </c>
      <c r="I52" s="72">
        <v>1</v>
      </c>
      <c r="J52" s="73">
        <v>1116.71</v>
      </c>
      <c r="K52" s="73">
        <f t="shared" si="1"/>
        <v>1116.71</v>
      </c>
      <c r="L52" s="72" t="s">
        <v>70</v>
      </c>
    </row>
    <row r="53" spans="1:12" ht="51" hidden="1" x14ac:dyDescent="0.2">
      <c r="A53" s="70" t="s">
        <v>312</v>
      </c>
      <c r="B53" s="70" t="s">
        <v>243</v>
      </c>
      <c r="C53" s="70" t="s">
        <v>289</v>
      </c>
      <c r="D53" s="71" t="s">
        <v>313</v>
      </c>
      <c r="E53" s="71" t="s">
        <v>160</v>
      </c>
      <c r="F53" s="70" t="s">
        <v>291</v>
      </c>
      <c r="G53" s="71" t="s">
        <v>292</v>
      </c>
      <c r="H53" s="71" t="s">
        <v>293</v>
      </c>
      <c r="I53" s="72">
        <v>3</v>
      </c>
      <c r="J53" s="73">
        <v>1492.11</v>
      </c>
      <c r="K53" s="73">
        <f t="shared" si="1"/>
        <v>4476.33</v>
      </c>
      <c r="L53" s="72" t="s">
        <v>70</v>
      </c>
    </row>
    <row r="54" spans="1:12" ht="51" hidden="1" x14ac:dyDescent="0.2">
      <c r="A54" s="70" t="s">
        <v>314</v>
      </c>
      <c r="B54" s="70" t="s">
        <v>243</v>
      </c>
      <c r="C54" s="70" t="s">
        <v>289</v>
      </c>
      <c r="D54" s="71" t="s">
        <v>315</v>
      </c>
      <c r="E54" s="71" t="s">
        <v>160</v>
      </c>
      <c r="F54" s="70" t="s">
        <v>291</v>
      </c>
      <c r="G54" s="71" t="s">
        <v>316</v>
      </c>
      <c r="H54" s="71" t="s">
        <v>293</v>
      </c>
      <c r="I54" s="72">
        <v>1</v>
      </c>
      <c r="J54" s="73">
        <v>2070</v>
      </c>
      <c r="K54" s="73">
        <f t="shared" si="1"/>
        <v>2070</v>
      </c>
      <c r="L54" s="72" t="s">
        <v>70</v>
      </c>
    </row>
    <row r="55" spans="1:12" ht="51" hidden="1" x14ac:dyDescent="0.2">
      <c r="A55" s="70" t="s">
        <v>317</v>
      </c>
      <c r="B55" s="70" t="s">
        <v>53</v>
      </c>
      <c r="C55" s="70" t="s">
        <v>289</v>
      </c>
      <c r="D55" s="71" t="s">
        <v>318</v>
      </c>
      <c r="E55" s="71" t="s">
        <v>160</v>
      </c>
      <c r="F55" s="70" t="s">
        <v>291</v>
      </c>
      <c r="G55" s="71" t="s">
        <v>319</v>
      </c>
      <c r="H55" s="71" t="s">
        <v>293</v>
      </c>
      <c r="I55" s="72">
        <v>2</v>
      </c>
      <c r="J55" s="73">
        <v>808.18</v>
      </c>
      <c r="K55" s="73">
        <f t="shared" si="1"/>
        <v>1616.36</v>
      </c>
      <c r="L55" s="72" t="s">
        <v>70</v>
      </c>
    </row>
    <row r="56" spans="1:12" ht="51" hidden="1" x14ac:dyDescent="0.2">
      <c r="A56" s="70" t="s">
        <v>320</v>
      </c>
      <c r="B56" s="70" t="s">
        <v>147</v>
      </c>
      <c r="C56" s="70" t="s">
        <v>179</v>
      </c>
      <c r="D56" s="71" t="s">
        <v>321</v>
      </c>
      <c r="E56" s="71" t="s">
        <v>160</v>
      </c>
      <c r="F56" s="70" t="s">
        <v>322</v>
      </c>
      <c r="G56" s="71" t="s">
        <v>323</v>
      </c>
      <c r="H56" s="71" t="s">
        <v>324</v>
      </c>
      <c r="I56" s="72">
        <v>85</v>
      </c>
      <c r="J56" s="73">
        <v>734.46</v>
      </c>
      <c r="K56" s="73">
        <f t="shared" si="1"/>
        <v>62429.100000000006</v>
      </c>
      <c r="L56" s="72" t="s">
        <v>70</v>
      </c>
    </row>
    <row r="57" spans="1:12" ht="51" hidden="1" x14ac:dyDescent="0.2">
      <c r="A57" s="70" t="s">
        <v>325</v>
      </c>
      <c r="B57" s="70" t="s">
        <v>147</v>
      </c>
      <c r="C57" s="70" t="s">
        <v>179</v>
      </c>
      <c r="D57" s="71" t="s">
        <v>326</v>
      </c>
      <c r="E57" s="71" t="s">
        <v>160</v>
      </c>
      <c r="F57" s="70" t="s">
        <v>322</v>
      </c>
      <c r="G57" s="71" t="s">
        <v>327</v>
      </c>
      <c r="H57" s="71" t="s">
        <v>324</v>
      </c>
      <c r="I57" s="72">
        <v>10</v>
      </c>
      <c r="J57" s="73">
        <v>895</v>
      </c>
      <c r="K57" s="73">
        <f t="shared" si="1"/>
        <v>8950</v>
      </c>
      <c r="L57" s="72" t="s">
        <v>70</v>
      </c>
    </row>
    <row r="58" spans="1:12" ht="51" hidden="1" x14ac:dyDescent="0.2">
      <c r="A58" s="70" t="s">
        <v>328</v>
      </c>
      <c r="B58" s="70" t="s">
        <v>243</v>
      </c>
      <c r="C58" s="70" t="s">
        <v>179</v>
      </c>
      <c r="D58" s="71" t="s">
        <v>326</v>
      </c>
      <c r="E58" s="71" t="s">
        <v>160</v>
      </c>
      <c r="F58" s="70" t="s">
        <v>322</v>
      </c>
      <c r="G58" s="71" t="s">
        <v>327</v>
      </c>
      <c r="H58" s="71" t="s">
        <v>324</v>
      </c>
      <c r="I58" s="72">
        <v>3</v>
      </c>
      <c r="J58" s="73">
        <v>879.74</v>
      </c>
      <c r="K58" s="73">
        <f t="shared" si="1"/>
        <v>2639.2200000000003</v>
      </c>
      <c r="L58" s="72" t="s">
        <v>70</v>
      </c>
    </row>
    <row r="59" spans="1:12" ht="51" hidden="1" x14ac:dyDescent="0.2">
      <c r="A59" s="70" t="s">
        <v>329</v>
      </c>
      <c r="B59" s="70" t="s">
        <v>243</v>
      </c>
      <c r="C59" s="70" t="s">
        <v>289</v>
      </c>
      <c r="D59" s="71" t="s">
        <v>330</v>
      </c>
      <c r="E59" s="71" t="s">
        <v>160</v>
      </c>
      <c r="F59" s="70" t="s">
        <v>291</v>
      </c>
      <c r="G59" s="71" t="s">
        <v>311</v>
      </c>
      <c r="H59" s="71" t="s">
        <v>293</v>
      </c>
      <c r="I59" s="72">
        <v>1</v>
      </c>
      <c r="J59" s="73">
        <v>861.2</v>
      </c>
      <c r="K59" s="73">
        <f t="shared" si="1"/>
        <v>861.2</v>
      </c>
      <c r="L59" s="72" t="s">
        <v>70</v>
      </c>
    </row>
    <row r="60" spans="1:12" ht="51" hidden="1" x14ac:dyDescent="0.2">
      <c r="A60" s="70" t="s">
        <v>331</v>
      </c>
      <c r="B60" s="70" t="s">
        <v>243</v>
      </c>
      <c r="C60" s="70" t="s">
        <v>289</v>
      </c>
      <c r="D60" s="71" t="s">
        <v>330</v>
      </c>
      <c r="E60" s="71" t="s">
        <v>160</v>
      </c>
      <c r="F60" s="70" t="s">
        <v>291</v>
      </c>
      <c r="G60" s="75"/>
      <c r="H60" s="71" t="s">
        <v>293</v>
      </c>
      <c r="I60" s="72">
        <v>4</v>
      </c>
      <c r="J60" s="73">
        <v>1031.1300000000001</v>
      </c>
      <c r="K60" s="73">
        <f t="shared" si="1"/>
        <v>4124.5200000000004</v>
      </c>
      <c r="L60" s="72" t="s">
        <v>70</v>
      </c>
    </row>
    <row r="61" spans="1:12" ht="38.25" hidden="1" x14ac:dyDescent="0.2">
      <c r="A61" s="70" t="s">
        <v>332</v>
      </c>
      <c r="B61" s="70" t="s">
        <v>243</v>
      </c>
      <c r="C61" s="70" t="s">
        <v>333</v>
      </c>
      <c r="D61" s="71" t="s">
        <v>334</v>
      </c>
      <c r="E61" s="71" t="s">
        <v>160</v>
      </c>
      <c r="F61" s="70" t="s">
        <v>335</v>
      </c>
      <c r="G61" s="71" t="s">
        <v>336</v>
      </c>
      <c r="H61" s="71" t="s">
        <v>337</v>
      </c>
      <c r="I61" s="72">
        <v>4</v>
      </c>
      <c r="J61" s="73">
        <v>305.52999999999997</v>
      </c>
      <c r="K61" s="73">
        <f t="shared" si="1"/>
        <v>1222.1199999999999</v>
      </c>
      <c r="L61" s="72" t="s">
        <v>70</v>
      </c>
    </row>
    <row r="62" spans="1:12" ht="38.25" hidden="1" x14ac:dyDescent="0.2">
      <c r="A62" s="70" t="s">
        <v>338</v>
      </c>
      <c r="B62" s="70" t="s">
        <v>243</v>
      </c>
      <c r="C62" s="70" t="s">
        <v>333</v>
      </c>
      <c r="D62" s="71" t="s">
        <v>334</v>
      </c>
      <c r="E62" s="71" t="s">
        <v>160</v>
      </c>
      <c r="F62" s="70" t="s">
        <v>335</v>
      </c>
      <c r="G62" s="71" t="s">
        <v>336</v>
      </c>
      <c r="H62" s="71" t="s">
        <v>337</v>
      </c>
      <c r="I62" s="72">
        <v>6</v>
      </c>
      <c r="J62" s="73">
        <v>319.95999999999998</v>
      </c>
      <c r="K62" s="73">
        <f t="shared" si="1"/>
        <v>1919.7599999999998</v>
      </c>
      <c r="L62" s="72" t="s">
        <v>70</v>
      </c>
    </row>
    <row r="63" spans="1:12" ht="38.25" hidden="1" x14ac:dyDescent="0.2">
      <c r="A63" s="70" t="s">
        <v>339</v>
      </c>
      <c r="B63" s="70" t="s">
        <v>243</v>
      </c>
      <c r="C63" s="70" t="s">
        <v>179</v>
      </c>
      <c r="D63" s="71" t="s">
        <v>340</v>
      </c>
      <c r="E63" s="71" t="s">
        <v>160</v>
      </c>
      <c r="F63" s="70" t="s">
        <v>335</v>
      </c>
      <c r="G63" s="71" t="s">
        <v>341</v>
      </c>
      <c r="H63" s="71" t="s">
        <v>337</v>
      </c>
      <c r="I63" s="72">
        <v>3</v>
      </c>
      <c r="J63" s="73">
        <v>377.62</v>
      </c>
      <c r="K63" s="73">
        <f t="shared" si="1"/>
        <v>1132.8600000000001</v>
      </c>
      <c r="L63" s="72" t="s">
        <v>70</v>
      </c>
    </row>
    <row r="64" spans="1:12" ht="38.25" hidden="1" x14ac:dyDescent="0.2">
      <c r="A64" s="70" t="s">
        <v>342</v>
      </c>
      <c r="B64" s="70" t="s">
        <v>243</v>
      </c>
      <c r="C64" s="70" t="s">
        <v>333</v>
      </c>
      <c r="D64" s="71" t="s">
        <v>343</v>
      </c>
      <c r="E64" s="71" t="s">
        <v>160</v>
      </c>
      <c r="F64" s="70" t="s">
        <v>335</v>
      </c>
      <c r="G64" s="75"/>
      <c r="H64" s="71" t="s">
        <v>337</v>
      </c>
      <c r="I64" s="72">
        <v>1</v>
      </c>
      <c r="J64" s="73">
        <v>308.83999999999997</v>
      </c>
      <c r="K64" s="73">
        <f t="shared" si="1"/>
        <v>308.83999999999997</v>
      </c>
      <c r="L64" s="72" t="s">
        <v>70</v>
      </c>
    </row>
    <row r="65" spans="1:12" ht="38.25" hidden="1" x14ac:dyDescent="0.2">
      <c r="A65" s="70" t="s">
        <v>344</v>
      </c>
      <c r="B65" s="70" t="s">
        <v>243</v>
      </c>
      <c r="C65" s="70" t="s">
        <v>179</v>
      </c>
      <c r="D65" s="71" t="s">
        <v>345</v>
      </c>
      <c r="E65" s="71" t="s">
        <v>160</v>
      </c>
      <c r="F65" s="70" t="s">
        <v>335</v>
      </c>
      <c r="G65" s="71" t="s">
        <v>346</v>
      </c>
      <c r="H65" s="71" t="s">
        <v>337</v>
      </c>
      <c r="I65" s="72">
        <v>11</v>
      </c>
      <c r="J65" s="73">
        <v>335.11</v>
      </c>
      <c r="K65" s="73">
        <f t="shared" si="1"/>
        <v>3686.21</v>
      </c>
      <c r="L65" s="72" t="s">
        <v>70</v>
      </c>
    </row>
    <row r="66" spans="1:12" ht="51" hidden="1" x14ac:dyDescent="0.2">
      <c r="A66" s="70" t="s">
        <v>347</v>
      </c>
      <c r="B66" s="70" t="s">
        <v>243</v>
      </c>
      <c r="C66" s="70" t="s">
        <v>35</v>
      </c>
      <c r="D66" s="71" t="s">
        <v>348</v>
      </c>
      <c r="E66" s="71" t="s">
        <v>160</v>
      </c>
      <c r="F66" s="70" t="s">
        <v>335</v>
      </c>
      <c r="G66" s="71" t="s">
        <v>349</v>
      </c>
      <c r="H66" s="71" t="s">
        <v>350</v>
      </c>
      <c r="I66" s="72">
        <v>6</v>
      </c>
      <c r="J66" s="73">
        <v>509</v>
      </c>
      <c r="K66" s="73">
        <f t="shared" si="1"/>
        <v>3054</v>
      </c>
      <c r="L66" s="72" t="s">
        <v>70</v>
      </c>
    </row>
    <row r="67" spans="1:12" ht="51" hidden="1" x14ac:dyDescent="0.2">
      <c r="A67" s="70" t="s">
        <v>351</v>
      </c>
      <c r="B67" s="70" t="s">
        <v>243</v>
      </c>
      <c r="C67" s="70" t="s">
        <v>35</v>
      </c>
      <c r="D67" s="71" t="s">
        <v>348</v>
      </c>
      <c r="E67" s="71" t="s">
        <v>160</v>
      </c>
      <c r="F67" s="70" t="s">
        <v>335</v>
      </c>
      <c r="G67" s="71" t="s">
        <v>352</v>
      </c>
      <c r="H67" s="71" t="s">
        <v>350</v>
      </c>
      <c r="I67" s="72">
        <v>5</v>
      </c>
      <c r="J67" s="73">
        <v>418.33</v>
      </c>
      <c r="K67" s="73">
        <f t="shared" ref="K67:K98" si="2">I67*J67</f>
        <v>2091.65</v>
      </c>
      <c r="L67" s="72" t="s">
        <v>70</v>
      </c>
    </row>
    <row r="68" spans="1:12" ht="38.25" hidden="1" x14ac:dyDescent="0.2">
      <c r="A68" s="70" t="s">
        <v>353</v>
      </c>
      <c r="B68" s="70" t="s">
        <v>243</v>
      </c>
      <c r="C68" s="70" t="s">
        <v>35</v>
      </c>
      <c r="D68" s="71" t="s">
        <v>348</v>
      </c>
      <c r="E68" s="71" t="s">
        <v>160</v>
      </c>
      <c r="F68" s="70" t="s">
        <v>335</v>
      </c>
      <c r="G68" s="71" t="s">
        <v>352</v>
      </c>
      <c r="H68" s="71" t="s">
        <v>337</v>
      </c>
      <c r="I68" s="72">
        <v>3</v>
      </c>
      <c r="J68" s="73">
        <v>709.84</v>
      </c>
      <c r="K68" s="73">
        <f t="shared" si="2"/>
        <v>2129.52</v>
      </c>
      <c r="L68" s="72" t="s">
        <v>70</v>
      </c>
    </row>
    <row r="69" spans="1:12" ht="38.25" hidden="1" x14ac:dyDescent="0.2">
      <c r="A69" s="70" t="s">
        <v>354</v>
      </c>
      <c r="B69" s="70" t="s">
        <v>243</v>
      </c>
      <c r="C69" s="70" t="s">
        <v>35</v>
      </c>
      <c r="D69" s="71" t="s">
        <v>355</v>
      </c>
      <c r="E69" s="71" t="s">
        <v>160</v>
      </c>
      <c r="F69" s="70" t="s">
        <v>335</v>
      </c>
      <c r="G69" s="71" t="s">
        <v>356</v>
      </c>
      <c r="H69" s="71" t="s">
        <v>337</v>
      </c>
      <c r="I69" s="72">
        <v>1</v>
      </c>
      <c r="J69" s="73">
        <v>785</v>
      </c>
      <c r="K69" s="73">
        <f t="shared" si="2"/>
        <v>785</v>
      </c>
      <c r="L69" s="72" t="s">
        <v>70</v>
      </c>
    </row>
    <row r="70" spans="1:12" ht="38.25" hidden="1" x14ac:dyDescent="0.2">
      <c r="A70" s="70" t="s">
        <v>357</v>
      </c>
      <c r="B70" s="70" t="s">
        <v>243</v>
      </c>
      <c r="C70" s="70" t="s">
        <v>179</v>
      </c>
      <c r="D70" s="71" t="s">
        <v>358</v>
      </c>
      <c r="E70" s="71" t="s">
        <v>160</v>
      </c>
      <c r="F70" s="70" t="s">
        <v>335</v>
      </c>
      <c r="G70" s="71" t="s">
        <v>359</v>
      </c>
      <c r="H70" s="71" t="s">
        <v>360</v>
      </c>
      <c r="I70" s="72">
        <v>2</v>
      </c>
      <c r="J70" s="73">
        <v>278</v>
      </c>
      <c r="K70" s="73">
        <f t="shared" si="2"/>
        <v>556</v>
      </c>
      <c r="L70" s="72" t="s">
        <v>70</v>
      </c>
    </row>
    <row r="71" spans="1:12" ht="38.25" hidden="1" x14ac:dyDescent="0.2">
      <c r="A71" s="70" t="s">
        <v>361</v>
      </c>
      <c r="B71" s="70" t="s">
        <v>243</v>
      </c>
      <c r="C71" s="70" t="s">
        <v>179</v>
      </c>
      <c r="D71" s="71" t="s">
        <v>358</v>
      </c>
      <c r="E71" s="71" t="s">
        <v>160</v>
      </c>
      <c r="F71" s="70" t="s">
        <v>335</v>
      </c>
      <c r="G71" s="71" t="s">
        <v>359</v>
      </c>
      <c r="H71" s="71" t="s">
        <v>360</v>
      </c>
      <c r="I71" s="72">
        <v>2</v>
      </c>
      <c r="J71" s="73">
        <v>491.52</v>
      </c>
      <c r="K71" s="73">
        <f t="shared" si="2"/>
        <v>983.04</v>
      </c>
      <c r="L71" s="72" t="s">
        <v>70</v>
      </c>
    </row>
    <row r="72" spans="1:12" ht="25.5" hidden="1" x14ac:dyDescent="0.2">
      <c r="A72" s="70" t="s">
        <v>362</v>
      </c>
      <c r="B72" s="70" t="s">
        <v>147</v>
      </c>
      <c r="C72" s="70" t="s">
        <v>54</v>
      </c>
      <c r="D72" s="71" t="s">
        <v>363</v>
      </c>
      <c r="E72" s="71" t="s">
        <v>160</v>
      </c>
      <c r="F72" s="70" t="s">
        <v>291</v>
      </c>
      <c r="G72" s="71" t="s">
        <v>311</v>
      </c>
      <c r="H72" s="71" t="s">
        <v>364</v>
      </c>
      <c r="I72" s="72">
        <v>136</v>
      </c>
      <c r="J72" s="73">
        <v>226.88</v>
      </c>
      <c r="K72" s="73">
        <f t="shared" si="2"/>
        <v>30855.68</v>
      </c>
      <c r="L72" s="72" t="s">
        <v>70</v>
      </c>
    </row>
    <row r="73" spans="1:12" hidden="1" x14ac:dyDescent="0.2">
      <c r="A73" s="70" t="s">
        <v>365</v>
      </c>
      <c r="B73" s="70" t="s">
        <v>147</v>
      </c>
      <c r="C73" s="70" t="s">
        <v>54</v>
      </c>
      <c r="D73" s="71" t="s">
        <v>366</v>
      </c>
      <c r="E73" s="71" t="s">
        <v>160</v>
      </c>
      <c r="F73" s="70" t="s">
        <v>291</v>
      </c>
      <c r="G73" s="71" t="s">
        <v>367</v>
      </c>
      <c r="H73" s="71" t="s">
        <v>368</v>
      </c>
      <c r="I73" s="72">
        <v>10</v>
      </c>
      <c r="J73" s="73">
        <v>294</v>
      </c>
      <c r="K73" s="73">
        <f t="shared" si="2"/>
        <v>2940</v>
      </c>
      <c r="L73" s="72" t="s">
        <v>70</v>
      </c>
    </row>
    <row r="74" spans="1:12" ht="25.5" hidden="1" x14ac:dyDescent="0.2">
      <c r="A74" s="70" t="s">
        <v>369</v>
      </c>
      <c r="B74" s="70" t="s">
        <v>147</v>
      </c>
      <c r="C74" s="70" t="s">
        <v>54</v>
      </c>
      <c r="D74" s="71" t="s">
        <v>363</v>
      </c>
      <c r="E74" s="71" t="s">
        <v>160</v>
      </c>
      <c r="F74" s="70" t="s">
        <v>291</v>
      </c>
      <c r="G74" s="71" t="s">
        <v>311</v>
      </c>
      <c r="H74" s="71" t="s">
        <v>368</v>
      </c>
      <c r="I74" s="72">
        <v>153</v>
      </c>
      <c r="J74" s="73">
        <v>290.45</v>
      </c>
      <c r="K74" s="73">
        <f t="shared" si="2"/>
        <v>44438.85</v>
      </c>
      <c r="L74" s="72" t="s">
        <v>70</v>
      </c>
    </row>
    <row r="75" spans="1:12" hidden="1" x14ac:dyDescent="0.2">
      <c r="A75" s="70" t="s">
        <v>370</v>
      </c>
      <c r="B75" s="70" t="s">
        <v>243</v>
      </c>
      <c r="C75" s="70" t="s">
        <v>54</v>
      </c>
      <c r="D75" s="71" t="s">
        <v>371</v>
      </c>
      <c r="E75" s="71" t="s">
        <v>160</v>
      </c>
      <c r="F75" s="70" t="s">
        <v>291</v>
      </c>
      <c r="G75" s="71" t="s">
        <v>372</v>
      </c>
      <c r="H75" s="71" t="s">
        <v>368</v>
      </c>
      <c r="I75" s="72">
        <v>1</v>
      </c>
      <c r="J75" s="73">
        <v>405</v>
      </c>
      <c r="K75" s="73">
        <f t="shared" si="2"/>
        <v>405</v>
      </c>
      <c r="L75" s="72" t="s">
        <v>70</v>
      </c>
    </row>
    <row r="76" spans="1:12" hidden="1" x14ac:dyDescent="0.2">
      <c r="A76" s="70" t="s">
        <v>373</v>
      </c>
      <c r="B76" s="70" t="s">
        <v>243</v>
      </c>
      <c r="C76" s="70" t="s">
        <v>54</v>
      </c>
      <c r="D76" s="71" t="s">
        <v>371</v>
      </c>
      <c r="E76" s="71" t="s">
        <v>160</v>
      </c>
      <c r="F76" s="70" t="s">
        <v>291</v>
      </c>
      <c r="G76" s="71" t="s">
        <v>372</v>
      </c>
      <c r="H76" s="71" t="s">
        <v>368</v>
      </c>
      <c r="I76" s="72">
        <v>9</v>
      </c>
      <c r="J76" s="73">
        <v>392.16</v>
      </c>
      <c r="K76" s="73">
        <f t="shared" si="2"/>
        <v>3529.44</v>
      </c>
      <c r="L76" s="72" t="s">
        <v>70</v>
      </c>
    </row>
    <row r="77" spans="1:12" ht="51" hidden="1" x14ac:dyDescent="0.2">
      <c r="A77" s="70" t="s">
        <v>374</v>
      </c>
      <c r="B77" s="70" t="s">
        <v>243</v>
      </c>
      <c r="C77" s="70" t="s">
        <v>54</v>
      </c>
      <c r="D77" s="71" t="s">
        <v>375</v>
      </c>
      <c r="E77" s="71" t="s">
        <v>160</v>
      </c>
      <c r="F77" s="70" t="s">
        <v>291</v>
      </c>
      <c r="G77" s="71" t="s">
        <v>376</v>
      </c>
      <c r="H77" s="71" t="s">
        <v>293</v>
      </c>
      <c r="I77" s="72">
        <v>1</v>
      </c>
      <c r="J77" s="73">
        <v>943</v>
      </c>
      <c r="K77" s="73">
        <f t="shared" si="2"/>
        <v>943</v>
      </c>
      <c r="L77" s="72" t="s">
        <v>70</v>
      </c>
    </row>
    <row r="78" spans="1:12" ht="51" hidden="1" x14ac:dyDescent="0.2">
      <c r="A78" s="70" t="s">
        <v>377</v>
      </c>
      <c r="B78" s="70" t="s">
        <v>243</v>
      </c>
      <c r="C78" s="70" t="s">
        <v>54</v>
      </c>
      <c r="D78" s="71" t="s">
        <v>378</v>
      </c>
      <c r="E78" s="71" t="s">
        <v>160</v>
      </c>
      <c r="F78" s="70" t="s">
        <v>291</v>
      </c>
      <c r="G78" s="71" t="s">
        <v>379</v>
      </c>
      <c r="H78" s="71" t="s">
        <v>293</v>
      </c>
      <c r="I78" s="72">
        <v>1</v>
      </c>
      <c r="J78" s="73">
        <v>1170</v>
      </c>
      <c r="K78" s="73">
        <f t="shared" si="2"/>
        <v>1170</v>
      </c>
      <c r="L78" s="72" t="s">
        <v>70</v>
      </c>
    </row>
    <row r="79" spans="1:12" ht="25.5" hidden="1" x14ac:dyDescent="0.2">
      <c r="A79" s="70" t="s">
        <v>380</v>
      </c>
      <c r="B79" s="70" t="s">
        <v>147</v>
      </c>
      <c r="C79" s="70" t="s">
        <v>54</v>
      </c>
      <c r="D79" s="71" t="s">
        <v>381</v>
      </c>
      <c r="E79" s="71" t="s">
        <v>160</v>
      </c>
      <c r="F79" s="70" t="s">
        <v>291</v>
      </c>
      <c r="G79" s="71" t="s">
        <v>311</v>
      </c>
      <c r="H79" s="71" t="s">
        <v>364</v>
      </c>
      <c r="I79" s="72">
        <v>23</v>
      </c>
      <c r="J79" s="73">
        <v>294.95</v>
      </c>
      <c r="K79" s="73">
        <f t="shared" si="2"/>
        <v>6783.8499999999995</v>
      </c>
      <c r="L79" s="72" t="s">
        <v>70</v>
      </c>
    </row>
    <row r="80" spans="1:12" ht="25.5" hidden="1" x14ac:dyDescent="0.2">
      <c r="A80" s="70" t="s">
        <v>382</v>
      </c>
      <c r="B80" s="70" t="s">
        <v>243</v>
      </c>
      <c r="C80" s="70" t="s">
        <v>54</v>
      </c>
      <c r="D80" s="71" t="s">
        <v>381</v>
      </c>
      <c r="E80" s="71" t="s">
        <v>160</v>
      </c>
      <c r="F80" s="70" t="s">
        <v>291</v>
      </c>
      <c r="G80" s="71" t="s">
        <v>311</v>
      </c>
      <c r="H80" s="71" t="s">
        <v>368</v>
      </c>
      <c r="I80" s="72">
        <v>9</v>
      </c>
      <c r="J80" s="73">
        <v>376.92</v>
      </c>
      <c r="K80" s="73">
        <f t="shared" si="2"/>
        <v>3392.28</v>
      </c>
      <c r="L80" s="72" t="s">
        <v>70</v>
      </c>
    </row>
    <row r="81" spans="1:12" ht="25.5" hidden="1" x14ac:dyDescent="0.2">
      <c r="A81" s="70" t="s">
        <v>383</v>
      </c>
      <c r="B81" s="70" t="s">
        <v>53</v>
      </c>
      <c r="C81" s="70" t="s">
        <v>54</v>
      </c>
      <c r="D81" s="71" t="s">
        <v>384</v>
      </c>
      <c r="E81" s="71" t="s">
        <v>160</v>
      </c>
      <c r="F81" s="70" t="s">
        <v>291</v>
      </c>
      <c r="G81" s="71" t="s">
        <v>311</v>
      </c>
      <c r="H81" s="71" t="s">
        <v>368</v>
      </c>
      <c r="I81" s="72">
        <v>2</v>
      </c>
      <c r="J81" s="73">
        <v>432</v>
      </c>
      <c r="K81" s="73">
        <f t="shared" si="2"/>
        <v>864</v>
      </c>
      <c r="L81" s="72" t="s">
        <v>70</v>
      </c>
    </row>
    <row r="82" spans="1:12" ht="25.5" hidden="1" x14ac:dyDescent="0.2">
      <c r="A82" s="70" t="s">
        <v>385</v>
      </c>
      <c r="B82" s="70" t="s">
        <v>243</v>
      </c>
      <c r="C82" s="70" t="s">
        <v>54</v>
      </c>
      <c r="D82" s="71" t="s">
        <v>386</v>
      </c>
      <c r="E82" s="71" t="s">
        <v>160</v>
      </c>
      <c r="F82" s="70" t="s">
        <v>291</v>
      </c>
      <c r="G82" s="71" t="s">
        <v>311</v>
      </c>
      <c r="H82" s="71" t="s">
        <v>364</v>
      </c>
      <c r="I82" s="72">
        <v>14</v>
      </c>
      <c r="J82" s="73">
        <v>479.11</v>
      </c>
      <c r="K82" s="73">
        <f t="shared" si="2"/>
        <v>6707.54</v>
      </c>
      <c r="L82" s="72" t="s">
        <v>70</v>
      </c>
    </row>
    <row r="83" spans="1:12" ht="25.5" hidden="1" x14ac:dyDescent="0.2">
      <c r="A83" s="70" t="s">
        <v>387</v>
      </c>
      <c r="B83" s="70" t="s">
        <v>158</v>
      </c>
      <c r="C83" s="70" t="s">
        <v>54</v>
      </c>
      <c r="D83" s="71" t="s">
        <v>388</v>
      </c>
      <c r="E83" s="71" t="s">
        <v>160</v>
      </c>
      <c r="F83" s="70" t="s">
        <v>291</v>
      </c>
      <c r="G83" s="71" t="s">
        <v>389</v>
      </c>
      <c r="H83" s="71" t="s">
        <v>390</v>
      </c>
      <c r="I83" s="72">
        <v>3</v>
      </c>
      <c r="J83" s="73">
        <v>252</v>
      </c>
      <c r="K83" s="73">
        <f t="shared" si="2"/>
        <v>756</v>
      </c>
      <c r="L83" s="72" t="s">
        <v>70</v>
      </c>
    </row>
    <row r="84" spans="1:12" ht="51" hidden="1" x14ac:dyDescent="0.2">
      <c r="A84" s="70" t="s">
        <v>391</v>
      </c>
      <c r="B84" s="70" t="s">
        <v>53</v>
      </c>
      <c r="C84" s="70" t="s">
        <v>54</v>
      </c>
      <c r="D84" s="71" t="s">
        <v>392</v>
      </c>
      <c r="E84" s="71" t="s">
        <v>160</v>
      </c>
      <c r="F84" s="70" t="s">
        <v>291</v>
      </c>
      <c r="G84" s="71" t="s">
        <v>393</v>
      </c>
      <c r="H84" s="71" t="s">
        <v>293</v>
      </c>
      <c r="I84" s="72">
        <v>3</v>
      </c>
      <c r="J84" s="73">
        <v>445</v>
      </c>
      <c r="K84" s="73">
        <f t="shared" si="2"/>
        <v>1335</v>
      </c>
      <c r="L84" s="72" t="s">
        <v>70</v>
      </c>
    </row>
    <row r="85" spans="1:12" ht="51" x14ac:dyDescent="0.2">
      <c r="A85" s="70" t="s">
        <v>394</v>
      </c>
      <c r="B85" s="70" t="s">
        <v>209</v>
      </c>
      <c r="C85" s="70" t="s">
        <v>65</v>
      </c>
      <c r="D85" s="71" t="s">
        <v>395</v>
      </c>
      <c r="E85" s="71" t="s">
        <v>149</v>
      </c>
      <c r="F85" s="70" t="s">
        <v>396</v>
      </c>
      <c r="G85" s="75"/>
      <c r="H85" s="71" t="s">
        <v>397</v>
      </c>
      <c r="I85" s="72">
        <v>21</v>
      </c>
      <c r="J85" s="73">
        <v>1273</v>
      </c>
      <c r="K85" s="73">
        <f t="shared" si="2"/>
        <v>26733</v>
      </c>
      <c r="L85" s="72" t="s">
        <v>1373</v>
      </c>
    </row>
    <row r="86" spans="1:12" ht="51" x14ac:dyDescent="0.2">
      <c r="A86" s="70" t="s">
        <v>398</v>
      </c>
      <c r="B86" s="70" t="s">
        <v>209</v>
      </c>
      <c r="C86" s="70" t="s">
        <v>65</v>
      </c>
      <c r="D86" s="71" t="s">
        <v>399</v>
      </c>
      <c r="E86" s="71" t="s">
        <v>400</v>
      </c>
      <c r="F86" s="70" t="s">
        <v>401</v>
      </c>
      <c r="G86" s="71" t="s">
        <v>402</v>
      </c>
      <c r="H86" s="71" t="s">
        <v>397</v>
      </c>
      <c r="I86" s="72">
        <v>24</v>
      </c>
      <c r="J86" s="73">
        <v>1463.75</v>
      </c>
      <c r="K86" s="73">
        <f t="shared" si="2"/>
        <v>35130</v>
      </c>
      <c r="L86" s="72" t="s">
        <v>70</v>
      </c>
    </row>
    <row r="87" spans="1:12" ht="63.75" x14ac:dyDescent="0.2">
      <c r="A87" s="70" t="s">
        <v>403</v>
      </c>
      <c r="B87" s="70" t="s">
        <v>209</v>
      </c>
      <c r="C87" s="70" t="s">
        <v>65</v>
      </c>
      <c r="D87" s="71" t="s">
        <v>404</v>
      </c>
      <c r="E87" s="71" t="s">
        <v>149</v>
      </c>
      <c r="F87" s="70" t="s">
        <v>396</v>
      </c>
      <c r="G87" s="71" t="s">
        <v>396</v>
      </c>
      <c r="H87" s="71" t="s">
        <v>405</v>
      </c>
      <c r="I87" s="72">
        <v>7</v>
      </c>
      <c r="J87" s="73">
        <v>1357</v>
      </c>
      <c r="K87" s="73">
        <f t="shared" si="2"/>
        <v>9499</v>
      </c>
      <c r="L87" s="72" t="s">
        <v>1373</v>
      </c>
    </row>
    <row r="88" spans="1:12" x14ac:dyDescent="0.2">
      <c r="A88" s="70" t="s">
        <v>406</v>
      </c>
      <c r="B88" s="70" t="s">
        <v>209</v>
      </c>
      <c r="C88" s="70" t="s">
        <v>65</v>
      </c>
      <c r="D88" s="71" t="s">
        <v>407</v>
      </c>
      <c r="E88" s="71" t="s">
        <v>400</v>
      </c>
      <c r="F88" s="70" t="s">
        <v>408</v>
      </c>
      <c r="G88" s="71" t="s">
        <v>409</v>
      </c>
      <c r="H88" s="75"/>
      <c r="I88" s="72">
        <v>14</v>
      </c>
      <c r="J88" s="73">
        <v>113.74142999999999</v>
      </c>
      <c r="K88" s="73">
        <f t="shared" si="2"/>
        <v>1592.3800199999998</v>
      </c>
      <c r="L88" s="72" t="s">
        <v>70</v>
      </c>
    </row>
    <row r="89" spans="1:12" ht="51" hidden="1" x14ac:dyDescent="0.2">
      <c r="A89" s="70" t="s">
        <v>410</v>
      </c>
      <c r="B89" s="70" t="s">
        <v>158</v>
      </c>
      <c r="C89" s="70" t="s">
        <v>54</v>
      </c>
      <c r="D89" s="71" t="s">
        <v>411</v>
      </c>
      <c r="E89" s="71" t="s">
        <v>149</v>
      </c>
      <c r="F89" s="70" t="s">
        <v>412</v>
      </c>
      <c r="G89" s="71" t="s">
        <v>413</v>
      </c>
      <c r="H89" s="71" t="s">
        <v>414</v>
      </c>
      <c r="I89" s="72">
        <v>36</v>
      </c>
      <c r="J89" s="73">
        <v>1088</v>
      </c>
      <c r="K89" s="73">
        <f t="shared" si="2"/>
        <v>39168</v>
      </c>
      <c r="L89" s="72" t="s">
        <v>1371</v>
      </c>
    </row>
    <row r="90" spans="1:12" hidden="1" x14ac:dyDescent="0.2">
      <c r="A90" s="70" t="s">
        <v>415</v>
      </c>
      <c r="B90" s="70" t="s">
        <v>416</v>
      </c>
      <c r="C90" s="70" t="s">
        <v>65</v>
      </c>
      <c r="D90" s="71" t="s">
        <v>417</v>
      </c>
      <c r="E90" s="71" t="s">
        <v>239</v>
      </c>
      <c r="F90" s="70" t="s">
        <v>418</v>
      </c>
      <c r="G90" s="71" t="s">
        <v>419</v>
      </c>
      <c r="H90" s="74"/>
      <c r="I90" s="72">
        <v>30</v>
      </c>
      <c r="J90" s="73">
        <v>35</v>
      </c>
      <c r="K90" s="73">
        <f t="shared" si="2"/>
        <v>1050</v>
      </c>
      <c r="L90" s="72" t="s">
        <v>1371</v>
      </c>
    </row>
    <row r="91" spans="1:12" hidden="1" x14ac:dyDescent="0.2">
      <c r="A91" s="70" t="s">
        <v>420</v>
      </c>
      <c r="B91" s="70" t="s">
        <v>416</v>
      </c>
      <c r="C91" s="70" t="s">
        <v>54</v>
      </c>
      <c r="D91" s="71" t="s">
        <v>421</v>
      </c>
      <c r="E91" s="71" t="s">
        <v>239</v>
      </c>
      <c r="F91" s="70" t="s">
        <v>418</v>
      </c>
      <c r="G91" s="71" t="s">
        <v>422</v>
      </c>
      <c r="H91" s="74"/>
      <c r="I91" s="72">
        <v>1</v>
      </c>
      <c r="J91" s="73">
        <v>570</v>
      </c>
      <c r="K91" s="73">
        <f t="shared" si="2"/>
        <v>570</v>
      </c>
      <c r="L91" s="72" t="s">
        <v>1371</v>
      </c>
    </row>
    <row r="92" spans="1:12" ht="38.25" hidden="1" x14ac:dyDescent="0.2">
      <c r="A92" s="70" t="s">
        <v>423</v>
      </c>
      <c r="B92" s="70" t="s">
        <v>154</v>
      </c>
      <c r="C92" s="70" t="s">
        <v>65</v>
      </c>
      <c r="D92" s="71" t="s">
        <v>424</v>
      </c>
      <c r="E92" s="71" t="s">
        <v>160</v>
      </c>
      <c r="F92" s="70" t="s">
        <v>198</v>
      </c>
      <c r="G92" s="71" t="s">
        <v>425</v>
      </c>
      <c r="H92" s="71" t="s">
        <v>426</v>
      </c>
      <c r="I92" s="72">
        <v>8</v>
      </c>
      <c r="J92" s="73">
        <v>172.15</v>
      </c>
      <c r="K92" s="73">
        <f t="shared" si="2"/>
        <v>1377.2</v>
      </c>
      <c r="L92" s="72" t="s">
        <v>70</v>
      </c>
    </row>
    <row r="93" spans="1:12" ht="38.25" hidden="1" x14ac:dyDescent="0.2">
      <c r="A93" s="70" t="s">
        <v>427</v>
      </c>
      <c r="B93" s="70" t="s">
        <v>158</v>
      </c>
      <c r="C93" s="70" t="s">
        <v>65</v>
      </c>
      <c r="D93" s="71" t="s">
        <v>424</v>
      </c>
      <c r="E93" s="71" t="s">
        <v>160</v>
      </c>
      <c r="F93" s="70" t="s">
        <v>198</v>
      </c>
      <c r="G93" s="71" t="s">
        <v>425</v>
      </c>
      <c r="H93" s="71" t="s">
        <v>426</v>
      </c>
      <c r="I93" s="72">
        <v>40</v>
      </c>
      <c r="J93" s="73">
        <v>149.46</v>
      </c>
      <c r="K93" s="73">
        <f t="shared" si="2"/>
        <v>5978.4000000000005</v>
      </c>
      <c r="L93" s="72" t="s">
        <v>70</v>
      </c>
    </row>
    <row r="94" spans="1:12" ht="38.25" hidden="1" x14ac:dyDescent="0.2">
      <c r="A94" s="70" t="s">
        <v>428</v>
      </c>
      <c r="B94" s="70" t="s">
        <v>154</v>
      </c>
      <c r="C94" s="70" t="s">
        <v>65</v>
      </c>
      <c r="D94" s="71" t="s">
        <v>424</v>
      </c>
      <c r="E94" s="71" t="s">
        <v>160</v>
      </c>
      <c r="F94" s="70" t="s">
        <v>198</v>
      </c>
      <c r="G94" s="71" t="s">
        <v>425</v>
      </c>
      <c r="H94" s="71" t="s">
        <v>429</v>
      </c>
      <c r="I94" s="72">
        <v>8</v>
      </c>
      <c r="J94" s="73">
        <v>172.15</v>
      </c>
      <c r="K94" s="73">
        <f t="shared" si="2"/>
        <v>1377.2</v>
      </c>
      <c r="L94" s="72" t="s">
        <v>70</v>
      </c>
    </row>
    <row r="95" spans="1:12" ht="38.25" hidden="1" x14ac:dyDescent="0.2">
      <c r="A95" s="70" t="s">
        <v>430</v>
      </c>
      <c r="B95" s="70" t="s">
        <v>158</v>
      </c>
      <c r="C95" s="70" t="s">
        <v>65</v>
      </c>
      <c r="D95" s="71" t="s">
        <v>424</v>
      </c>
      <c r="E95" s="71" t="s">
        <v>160</v>
      </c>
      <c r="F95" s="70" t="s">
        <v>198</v>
      </c>
      <c r="G95" s="71" t="s">
        <v>425</v>
      </c>
      <c r="H95" s="71" t="s">
        <v>429</v>
      </c>
      <c r="I95" s="72">
        <v>20</v>
      </c>
      <c r="J95" s="73">
        <v>149.46</v>
      </c>
      <c r="K95" s="73">
        <f t="shared" si="2"/>
        <v>2989.2000000000003</v>
      </c>
      <c r="L95" s="72" t="s">
        <v>70</v>
      </c>
    </row>
    <row r="96" spans="1:12" ht="25.5" hidden="1" x14ac:dyDescent="0.2">
      <c r="A96" s="70" t="s">
        <v>431</v>
      </c>
      <c r="B96" s="70" t="s">
        <v>158</v>
      </c>
      <c r="C96" s="70" t="s">
        <v>54</v>
      </c>
      <c r="D96" s="71" t="s">
        <v>432</v>
      </c>
      <c r="E96" s="71" t="s">
        <v>160</v>
      </c>
      <c r="F96" s="70" t="s">
        <v>433</v>
      </c>
      <c r="G96" s="71" t="s">
        <v>434</v>
      </c>
      <c r="H96" s="71" t="s">
        <v>435</v>
      </c>
      <c r="I96" s="72">
        <v>1</v>
      </c>
      <c r="J96" s="73">
        <v>1043</v>
      </c>
      <c r="K96" s="73">
        <f t="shared" si="2"/>
        <v>1043</v>
      </c>
      <c r="L96" s="72" t="s">
        <v>1371</v>
      </c>
    </row>
    <row r="97" spans="1:12" ht="51" hidden="1" x14ac:dyDescent="0.2">
      <c r="A97" s="70" t="s">
        <v>436</v>
      </c>
      <c r="B97" s="70" t="s">
        <v>158</v>
      </c>
      <c r="C97" s="70" t="s">
        <v>65</v>
      </c>
      <c r="D97" s="71" t="s">
        <v>437</v>
      </c>
      <c r="E97" s="71" t="s">
        <v>160</v>
      </c>
      <c r="F97" s="70" t="s">
        <v>198</v>
      </c>
      <c r="G97" s="71" t="s">
        <v>438</v>
      </c>
      <c r="H97" s="71" t="s">
        <v>439</v>
      </c>
      <c r="I97" s="72">
        <v>19</v>
      </c>
      <c r="J97" s="73">
        <v>295.14</v>
      </c>
      <c r="K97" s="73">
        <f t="shared" si="2"/>
        <v>5607.66</v>
      </c>
      <c r="L97" s="72" t="s">
        <v>70</v>
      </c>
    </row>
    <row r="98" spans="1:12" ht="25.5" hidden="1" x14ac:dyDescent="0.2">
      <c r="A98" s="70" t="s">
        <v>440</v>
      </c>
      <c r="B98" s="70" t="s">
        <v>243</v>
      </c>
      <c r="C98" s="70" t="s">
        <v>65</v>
      </c>
      <c r="D98" s="71" t="s">
        <v>441</v>
      </c>
      <c r="E98" s="71" t="s">
        <v>160</v>
      </c>
      <c r="F98" s="70" t="s">
        <v>442</v>
      </c>
      <c r="G98" s="71" t="s">
        <v>443</v>
      </c>
      <c r="H98" s="71" t="s">
        <v>444</v>
      </c>
      <c r="I98" s="72">
        <v>1</v>
      </c>
      <c r="J98" s="73">
        <v>1431.35</v>
      </c>
      <c r="K98" s="73">
        <f t="shared" si="2"/>
        <v>1431.35</v>
      </c>
      <c r="L98" s="72" t="s">
        <v>1372</v>
      </c>
    </row>
    <row r="99" spans="1:12" ht="38.25" hidden="1" x14ac:dyDescent="0.2">
      <c r="A99" s="70" t="s">
        <v>445</v>
      </c>
      <c r="B99" s="70" t="s">
        <v>158</v>
      </c>
      <c r="C99" s="70" t="s">
        <v>65</v>
      </c>
      <c r="D99" s="71" t="s">
        <v>446</v>
      </c>
      <c r="E99" s="71" t="s">
        <v>160</v>
      </c>
      <c r="F99" s="70" t="s">
        <v>408</v>
      </c>
      <c r="G99" s="71" t="s">
        <v>447</v>
      </c>
      <c r="H99" s="71" t="s">
        <v>448</v>
      </c>
      <c r="I99" s="72">
        <v>5</v>
      </c>
      <c r="J99" s="73">
        <v>400</v>
      </c>
      <c r="K99" s="73">
        <f t="shared" ref="K99:K132" si="3">I99*J99</f>
        <v>2000</v>
      </c>
      <c r="L99" s="72" t="s">
        <v>70</v>
      </c>
    </row>
    <row r="100" spans="1:12" ht="38.25" hidden="1" x14ac:dyDescent="0.2">
      <c r="A100" s="70" t="s">
        <v>449</v>
      </c>
      <c r="B100" s="70" t="s">
        <v>158</v>
      </c>
      <c r="C100" s="70" t="s">
        <v>65</v>
      </c>
      <c r="D100" s="71" t="s">
        <v>446</v>
      </c>
      <c r="E100" s="71" t="s">
        <v>160</v>
      </c>
      <c r="F100" s="70" t="s">
        <v>408</v>
      </c>
      <c r="G100" s="71" t="s">
        <v>447</v>
      </c>
      <c r="H100" s="71" t="s">
        <v>450</v>
      </c>
      <c r="I100" s="72">
        <v>3</v>
      </c>
      <c r="J100" s="73">
        <v>400</v>
      </c>
      <c r="K100" s="73">
        <f t="shared" si="3"/>
        <v>1200</v>
      </c>
      <c r="L100" s="72" t="s">
        <v>70</v>
      </c>
    </row>
    <row r="101" spans="1:12" ht="38.25" hidden="1" x14ac:dyDescent="0.2">
      <c r="A101" s="70" t="s">
        <v>451</v>
      </c>
      <c r="B101" s="70" t="s">
        <v>158</v>
      </c>
      <c r="C101" s="70" t="s">
        <v>65</v>
      </c>
      <c r="D101" s="71" t="s">
        <v>452</v>
      </c>
      <c r="E101" s="71" t="s">
        <v>160</v>
      </c>
      <c r="F101" s="70" t="s">
        <v>453</v>
      </c>
      <c r="G101" s="71" t="s">
        <v>454</v>
      </c>
      <c r="H101" s="71" t="s">
        <v>455</v>
      </c>
      <c r="I101" s="72">
        <v>4</v>
      </c>
      <c r="J101" s="73">
        <v>1224.96</v>
      </c>
      <c r="K101" s="73">
        <f t="shared" si="3"/>
        <v>4899.84</v>
      </c>
      <c r="L101" s="72" t="s">
        <v>70</v>
      </c>
    </row>
    <row r="102" spans="1:12" ht="38.25" hidden="1" x14ac:dyDescent="0.2">
      <c r="A102" s="70" t="s">
        <v>456</v>
      </c>
      <c r="B102" s="70" t="s">
        <v>158</v>
      </c>
      <c r="C102" s="70" t="s">
        <v>65</v>
      </c>
      <c r="D102" s="71" t="s">
        <v>457</v>
      </c>
      <c r="E102" s="71" t="s">
        <v>160</v>
      </c>
      <c r="F102" s="70" t="s">
        <v>453</v>
      </c>
      <c r="G102" s="71" t="s">
        <v>458</v>
      </c>
      <c r="H102" s="71" t="s">
        <v>455</v>
      </c>
      <c r="I102" s="72">
        <v>8</v>
      </c>
      <c r="J102" s="73">
        <v>1164.54</v>
      </c>
      <c r="K102" s="73">
        <f t="shared" si="3"/>
        <v>9316.32</v>
      </c>
      <c r="L102" s="72" t="s">
        <v>70</v>
      </c>
    </row>
    <row r="103" spans="1:12" ht="38.25" hidden="1" x14ac:dyDescent="0.2">
      <c r="A103" s="70" t="s">
        <v>459</v>
      </c>
      <c r="B103" s="70" t="s">
        <v>158</v>
      </c>
      <c r="C103" s="70" t="s">
        <v>65</v>
      </c>
      <c r="D103" s="71" t="s">
        <v>460</v>
      </c>
      <c r="E103" s="71" t="s">
        <v>160</v>
      </c>
      <c r="F103" s="70" t="s">
        <v>461</v>
      </c>
      <c r="G103" s="71" t="s">
        <v>462</v>
      </c>
      <c r="H103" s="71" t="s">
        <v>463</v>
      </c>
      <c r="I103" s="72">
        <v>1</v>
      </c>
      <c r="J103" s="73">
        <v>692.5</v>
      </c>
      <c r="K103" s="73">
        <f t="shared" si="3"/>
        <v>692.5</v>
      </c>
      <c r="L103" s="72" t="s">
        <v>70</v>
      </c>
    </row>
    <row r="104" spans="1:12" ht="51" hidden="1" x14ac:dyDescent="0.2">
      <c r="A104" s="70" t="s">
        <v>464</v>
      </c>
      <c r="B104" s="70" t="s">
        <v>158</v>
      </c>
      <c r="C104" s="70" t="s">
        <v>65</v>
      </c>
      <c r="D104" s="71" t="s">
        <v>465</v>
      </c>
      <c r="E104" s="71" t="s">
        <v>160</v>
      </c>
      <c r="F104" s="70" t="s">
        <v>461</v>
      </c>
      <c r="G104" s="71" t="s">
        <v>466</v>
      </c>
      <c r="H104" s="71" t="s">
        <v>467</v>
      </c>
      <c r="I104" s="72">
        <v>2</v>
      </c>
      <c r="J104" s="73">
        <v>1351.5</v>
      </c>
      <c r="K104" s="73">
        <f t="shared" si="3"/>
        <v>2703</v>
      </c>
      <c r="L104" s="72" t="s">
        <v>70</v>
      </c>
    </row>
    <row r="105" spans="1:12" ht="51" hidden="1" x14ac:dyDescent="0.2">
      <c r="A105" s="70" t="s">
        <v>468</v>
      </c>
      <c r="B105" s="70" t="s">
        <v>158</v>
      </c>
      <c r="C105" s="70" t="s">
        <v>65</v>
      </c>
      <c r="D105" s="71" t="s">
        <v>469</v>
      </c>
      <c r="E105" s="71" t="s">
        <v>160</v>
      </c>
      <c r="F105" s="70" t="s">
        <v>461</v>
      </c>
      <c r="G105" s="71" t="s">
        <v>470</v>
      </c>
      <c r="H105" s="71" t="s">
        <v>467</v>
      </c>
      <c r="I105" s="72">
        <v>4</v>
      </c>
      <c r="J105" s="73">
        <v>666</v>
      </c>
      <c r="K105" s="73">
        <f t="shared" si="3"/>
        <v>2664</v>
      </c>
      <c r="L105" s="72" t="s">
        <v>70</v>
      </c>
    </row>
    <row r="106" spans="1:12" ht="51" hidden="1" x14ac:dyDescent="0.2">
      <c r="A106" s="70" t="s">
        <v>471</v>
      </c>
      <c r="B106" s="70" t="s">
        <v>158</v>
      </c>
      <c r="C106" s="70" t="s">
        <v>179</v>
      </c>
      <c r="D106" s="71" t="s">
        <v>472</v>
      </c>
      <c r="E106" s="71" t="s">
        <v>160</v>
      </c>
      <c r="F106" s="70" t="s">
        <v>198</v>
      </c>
      <c r="G106" s="71" t="s">
        <v>473</v>
      </c>
      <c r="H106" s="71" t="s">
        <v>214</v>
      </c>
      <c r="I106" s="72">
        <v>7</v>
      </c>
      <c r="J106" s="73">
        <v>470.7</v>
      </c>
      <c r="K106" s="73">
        <f t="shared" si="3"/>
        <v>3294.9</v>
      </c>
      <c r="L106" s="72" t="s">
        <v>70</v>
      </c>
    </row>
    <row r="107" spans="1:12" ht="51" hidden="1" x14ac:dyDescent="0.2">
      <c r="A107" s="70" t="s">
        <v>474</v>
      </c>
      <c r="B107" s="70" t="s">
        <v>158</v>
      </c>
      <c r="C107" s="70" t="s">
        <v>179</v>
      </c>
      <c r="D107" s="71" t="s">
        <v>475</v>
      </c>
      <c r="E107" s="71" t="s">
        <v>160</v>
      </c>
      <c r="F107" s="70" t="s">
        <v>198</v>
      </c>
      <c r="G107" s="71" t="s">
        <v>476</v>
      </c>
      <c r="H107" s="71" t="s">
        <v>214</v>
      </c>
      <c r="I107" s="72">
        <v>2</v>
      </c>
      <c r="J107" s="73">
        <v>553.38</v>
      </c>
      <c r="K107" s="73">
        <f t="shared" si="3"/>
        <v>1106.76</v>
      </c>
      <c r="L107" s="72" t="s">
        <v>70</v>
      </c>
    </row>
    <row r="108" spans="1:12" ht="25.5" hidden="1" x14ac:dyDescent="0.2">
      <c r="A108" s="70" t="s">
        <v>477</v>
      </c>
      <c r="B108" s="70" t="s">
        <v>243</v>
      </c>
      <c r="C108" s="70" t="s">
        <v>179</v>
      </c>
      <c r="D108" s="71" t="s">
        <v>478</v>
      </c>
      <c r="E108" s="71" t="s">
        <v>160</v>
      </c>
      <c r="F108" s="70" t="s">
        <v>479</v>
      </c>
      <c r="G108" s="71" t="s">
        <v>480</v>
      </c>
      <c r="H108" s="71" t="s">
        <v>481</v>
      </c>
      <c r="I108" s="72">
        <v>1</v>
      </c>
      <c r="J108" s="73">
        <v>294.31</v>
      </c>
      <c r="K108" s="73">
        <f t="shared" si="3"/>
        <v>294.31</v>
      </c>
      <c r="L108" s="72" t="s">
        <v>70</v>
      </c>
    </row>
    <row r="109" spans="1:12" hidden="1" x14ac:dyDescent="0.2">
      <c r="A109" s="70" t="s">
        <v>482</v>
      </c>
      <c r="B109" s="70" t="s">
        <v>158</v>
      </c>
      <c r="C109" s="70" t="s">
        <v>54</v>
      </c>
      <c r="D109" s="71" t="s">
        <v>483</v>
      </c>
      <c r="E109" s="71" t="s">
        <v>484</v>
      </c>
      <c r="F109" s="70" t="s">
        <v>485</v>
      </c>
      <c r="G109" s="71" t="s">
        <v>486</v>
      </c>
      <c r="H109" s="71" t="s">
        <v>487</v>
      </c>
      <c r="I109" s="72">
        <v>3</v>
      </c>
      <c r="J109" s="73">
        <v>399.59</v>
      </c>
      <c r="K109" s="73">
        <f t="shared" si="3"/>
        <v>1198.77</v>
      </c>
      <c r="L109" s="72" t="s">
        <v>70</v>
      </c>
    </row>
    <row r="110" spans="1:12" ht="38.25" hidden="1" x14ac:dyDescent="0.2">
      <c r="A110" s="70" t="s">
        <v>488</v>
      </c>
      <c r="B110" s="70" t="s">
        <v>74</v>
      </c>
      <c r="C110" s="70" t="s">
        <v>179</v>
      </c>
      <c r="D110" s="71" t="s">
        <v>489</v>
      </c>
      <c r="E110" s="71" t="s">
        <v>160</v>
      </c>
      <c r="F110" s="70" t="s">
        <v>490</v>
      </c>
      <c r="G110" s="71" t="s">
        <v>491</v>
      </c>
      <c r="H110" s="71" t="s">
        <v>492</v>
      </c>
      <c r="I110" s="72">
        <v>2</v>
      </c>
      <c r="J110" s="73">
        <v>803.5</v>
      </c>
      <c r="K110" s="73">
        <f t="shared" si="3"/>
        <v>1607</v>
      </c>
      <c r="L110" s="72" t="s">
        <v>70</v>
      </c>
    </row>
    <row r="111" spans="1:12" ht="25.5" hidden="1" x14ac:dyDescent="0.2">
      <c r="A111" s="70" t="s">
        <v>493</v>
      </c>
      <c r="B111" s="70" t="s">
        <v>243</v>
      </c>
      <c r="C111" s="70" t="s">
        <v>54</v>
      </c>
      <c r="D111" s="71" t="s">
        <v>494</v>
      </c>
      <c r="E111" s="71" t="s">
        <v>149</v>
      </c>
      <c r="F111" s="70" t="s">
        <v>495</v>
      </c>
      <c r="G111" s="71" t="s">
        <v>496</v>
      </c>
      <c r="H111" s="71" t="s">
        <v>497</v>
      </c>
      <c r="I111" s="72">
        <v>1</v>
      </c>
      <c r="J111" s="73">
        <v>1033.51</v>
      </c>
      <c r="K111" s="73">
        <f t="shared" si="3"/>
        <v>1033.51</v>
      </c>
      <c r="L111" s="72" t="s">
        <v>1371</v>
      </c>
    </row>
    <row r="112" spans="1:12" hidden="1" x14ac:dyDescent="0.2">
      <c r="A112" s="70" t="s">
        <v>498</v>
      </c>
      <c r="B112" s="70" t="s">
        <v>158</v>
      </c>
      <c r="C112" s="70" t="s">
        <v>179</v>
      </c>
      <c r="D112" s="71" t="s">
        <v>499</v>
      </c>
      <c r="E112" s="71" t="s">
        <v>160</v>
      </c>
      <c r="F112" s="70" t="s">
        <v>490</v>
      </c>
      <c r="G112" s="71" t="s">
        <v>500</v>
      </c>
      <c r="H112" s="71" t="s">
        <v>501</v>
      </c>
      <c r="I112" s="72">
        <v>26</v>
      </c>
      <c r="J112" s="73">
        <v>968</v>
      </c>
      <c r="K112" s="73">
        <f t="shared" si="3"/>
        <v>25168</v>
      </c>
      <c r="L112" s="72" t="s">
        <v>70</v>
      </c>
    </row>
    <row r="113" spans="1:12" hidden="1" x14ac:dyDescent="0.2">
      <c r="A113" s="70" t="s">
        <v>502</v>
      </c>
      <c r="B113" s="70" t="s">
        <v>25</v>
      </c>
      <c r="C113" s="70" t="s">
        <v>179</v>
      </c>
      <c r="D113" s="71" t="s">
        <v>499</v>
      </c>
      <c r="E113" s="71" t="s">
        <v>160</v>
      </c>
      <c r="F113" s="70" t="s">
        <v>490</v>
      </c>
      <c r="G113" s="71" t="s">
        <v>500</v>
      </c>
      <c r="H113" s="71" t="s">
        <v>501</v>
      </c>
      <c r="I113" s="72">
        <v>88</v>
      </c>
      <c r="J113" s="73">
        <v>757.5</v>
      </c>
      <c r="K113" s="73">
        <f t="shared" si="3"/>
        <v>66660</v>
      </c>
      <c r="L113" s="72" t="s">
        <v>70</v>
      </c>
    </row>
    <row r="114" spans="1:12" hidden="1" x14ac:dyDescent="0.2">
      <c r="A114" s="70" t="s">
        <v>503</v>
      </c>
      <c r="B114" s="70" t="s">
        <v>25</v>
      </c>
      <c r="C114" s="70" t="s">
        <v>179</v>
      </c>
      <c r="D114" s="71" t="s">
        <v>499</v>
      </c>
      <c r="E114" s="71" t="s">
        <v>160</v>
      </c>
      <c r="F114" s="70" t="s">
        <v>490</v>
      </c>
      <c r="G114" s="71" t="s">
        <v>500</v>
      </c>
      <c r="H114" s="71" t="s">
        <v>501</v>
      </c>
      <c r="I114" s="72">
        <v>8</v>
      </c>
      <c r="J114" s="73">
        <v>1014</v>
      </c>
      <c r="K114" s="73">
        <f t="shared" si="3"/>
        <v>8112</v>
      </c>
      <c r="L114" s="72" t="s">
        <v>70</v>
      </c>
    </row>
    <row r="115" spans="1:12" hidden="1" x14ac:dyDescent="0.2">
      <c r="A115" s="70" t="s">
        <v>504</v>
      </c>
      <c r="B115" s="70" t="s">
        <v>158</v>
      </c>
      <c r="C115" s="70" t="s">
        <v>179</v>
      </c>
      <c r="D115" s="71" t="s">
        <v>499</v>
      </c>
      <c r="E115" s="71" t="s">
        <v>160</v>
      </c>
      <c r="F115" s="70" t="s">
        <v>490</v>
      </c>
      <c r="G115" s="71" t="s">
        <v>505</v>
      </c>
      <c r="H115" s="71" t="s">
        <v>501</v>
      </c>
      <c r="I115" s="72">
        <v>2</v>
      </c>
      <c r="J115" s="73">
        <v>968</v>
      </c>
      <c r="K115" s="73">
        <f t="shared" si="3"/>
        <v>1936</v>
      </c>
      <c r="L115" s="72" t="s">
        <v>70</v>
      </c>
    </row>
    <row r="116" spans="1:12" ht="25.5" hidden="1" x14ac:dyDescent="0.2">
      <c r="A116" s="70" t="s">
        <v>506</v>
      </c>
      <c r="B116" s="70" t="s">
        <v>25</v>
      </c>
      <c r="C116" s="70" t="s">
        <v>179</v>
      </c>
      <c r="D116" s="71" t="s">
        <v>507</v>
      </c>
      <c r="E116" s="71" t="s">
        <v>160</v>
      </c>
      <c r="F116" s="70" t="s">
        <v>490</v>
      </c>
      <c r="G116" s="71" t="s">
        <v>491</v>
      </c>
      <c r="H116" s="71" t="s">
        <v>501</v>
      </c>
      <c r="I116" s="72">
        <v>8</v>
      </c>
      <c r="J116" s="73">
        <v>757.5</v>
      </c>
      <c r="K116" s="73">
        <f t="shared" si="3"/>
        <v>6060</v>
      </c>
      <c r="L116" s="72" t="s">
        <v>70</v>
      </c>
    </row>
    <row r="117" spans="1:12" hidden="1" x14ac:dyDescent="0.2">
      <c r="A117" s="70" t="s">
        <v>508</v>
      </c>
      <c r="B117" s="70" t="s">
        <v>74</v>
      </c>
      <c r="C117" s="70" t="s">
        <v>179</v>
      </c>
      <c r="D117" s="71" t="s">
        <v>509</v>
      </c>
      <c r="E117" s="71" t="s">
        <v>160</v>
      </c>
      <c r="F117" s="70" t="s">
        <v>490</v>
      </c>
      <c r="G117" s="71" t="s">
        <v>510</v>
      </c>
      <c r="H117" s="71" t="s">
        <v>511</v>
      </c>
      <c r="I117" s="72">
        <v>22</v>
      </c>
      <c r="J117" s="73">
        <v>803.5</v>
      </c>
      <c r="K117" s="73">
        <f t="shared" si="3"/>
        <v>17677</v>
      </c>
      <c r="L117" s="72" t="s">
        <v>70</v>
      </c>
    </row>
    <row r="118" spans="1:12" hidden="1" x14ac:dyDescent="0.2">
      <c r="A118" s="70" t="s">
        <v>512</v>
      </c>
      <c r="B118" s="70" t="s">
        <v>74</v>
      </c>
      <c r="C118" s="70" t="s">
        <v>179</v>
      </c>
      <c r="D118" s="71" t="s">
        <v>509</v>
      </c>
      <c r="E118" s="71" t="s">
        <v>160</v>
      </c>
      <c r="F118" s="70" t="s">
        <v>490</v>
      </c>
      <c r="G118" s="71" t="s">
        <v>510</v>
      </c>
      <c r="H118" s="71" t="s">
        <v>511</v>
      </c>
      <c r="I118" s="72">
        <v>2</v>
      </c>
      <c r="J118" s="73">
        <v>1098</v>
      </c>
      <c r="K118" s="73">
        <f t="shared" si="3"/>
        <v>2196</v>
      </c>
      <c r="L118" s="72" t="s">
        <v>70</v>
      </c>
    </row>
    <row r="119" spans="1:12" ht="25.5" hidden="1" x14ac:dyDescent="0.2">
      <c r="A119" s="70" t="s">
        <v>513</v>
      </c>
      <c r="B119" s="70" t="s">
        <v>74</v>
      </c>
      <c r="C119" s="70" t="s">
        <v>179</v>
      </c>
      <c r="D119" s="71" t="s">
        <v>514</v>
      </c>
      <c r="E119" s="71" t="s">
        <v>160</v>
      </c>
      <c r="F119" s="70" t="s">
        <v>490</v>
      </c>
      <c r="G119" s="71" t="s">
        <v>491</v>
      </c>
      <c r="H119" s="71" t="s">
        <v>515</v>
      </c>
      <c r="I119" s="72">
        <v>2</v>
      </c>
      <c r="J119" s="73">
        <v>803.5</v>
      </c>
      <c r="K119" s="73">
        <f t="shared" si="3"/>
        <v>1607</v>
      </c>
      <c r="L119" s="72" t="s">
        <v>70</v>
      </c>
    </row>
    <row r="120" spans="1:12" ht="25.5" hidden="1" x14ac:dyDescent="0.2">
      <c r="A120" s="70" t="s">
        <v>516</v>
      </c>
      <c r="B120" s="70" t="s">
        <v>25</v>
      </c>
      <c r="C120" s="70" t="s">
        <v>179</v>
      </c>
      <c r="D120" s="71" t="s">
        <v>517</v>
      </c>
      <c r="E120" s="71" t="s">
        <v>160</v>
      </c>
      <c r="F120" s="70" t="s">
        <v>490</v>
      </c>
      <c r="G120" s="71" t="s">
        <v>518</v>
      </c>
      <c r="H120" s="71" t="s">
        <v>519</v>
      </c>
      <c r="I120" s="72">
        <v>1</v>
      </c>
      <c r="J120" s="73">
        <v>877.5</v>
      </c>
      <c r="K120" s="73">
        <f t="shared" si="3"/>
        <v>877.5</v>
      </c>
      <c r="L120" s="72" t="s">
        <v>70</v>
      </c>
    </row>
    <row r="121" spans="1:12" ht="25.5" hidden="1" x14ac:dyDescent="0.2">
      <c r="A121" s="70" t="s">
        <v>520</v>
      </c>
      <c r="B121" s="70" t="s">
        <v>25</v>
      </c>
      <c r="C121" s="70" t="s">
        <v>179</v>
      </c>
      <c r="D121" s="71" t="s">
        <v>521</v>
      </c>
      <c r="E121" s="71" t="s">
        <v>160</v>
      </c>
      <c r="F121" s="70" t="s">
        <v>490</v>
      </c>
      <c r="G121" s="71" t="s">
        <v>491</v>
      </c>
      <c r="H121" s="71" t="s">
        <v>519</v>
      </c>
      <c r="I121" s="72">
        <v>8</v>
      </c>
      <c r="J121" s="73">
        <v>828.5</v>
      </c>
      <c r="K121" s="73">
        <f t="shared" si="3"/>
        <v>6628</v>
      </c>
      <c r="L121" s="72" t="s">
        <v>70</v>
      </c>
    </row>
    <row r="122" spans="1:12" ht="25.5" hidden="1" x14ac:dyDescent="0.2">
      <c r="A122" s="70" t="s">
        <v>522</v>
      </c>
      <c r="B122" s="70" t="s">
        <v>243</v>
      </c>
      <c r="C122" s="70" t="s">
        <v>179</v>
      </c>
      <c r="D122" s="71" t="s">
        <v>523</v>
      </c>
      <c r="E122" s="71" t="s">
        <v>149</v>
      </c>
      <c r="F122" s="70" t="s">
        <v>524</v>
      </c>
      <c r="G122" s="71" t="s">
        <v>525</v>
      </c>
      <c r="H122" s="71" t="s">
        <v>526</v>
      </c>
      <c r="I122" s="72">
        <v>4</v>
      </c>
      <c r="J122" s="73">
        <v>163</v>
      </c>
      <c r="K122" s="73">
        <f t="shared" si="3"/>
        <v>652</v>
      </c>
      <c r="L122" s="72" t="s">
        <v>1371</v>
      </c>
    </row>
    <row r="123" spans="1:12" ht="25.5" hidden="1" x14ac:dyDescent="0.2">
      <c r="A123" s="70" t="s">
        <v>527</v>
      </c>
      <c r="B123" s="70" t="s">
        <v>243</v>
      </c>
      <c r="C123" s="70" t="s">
        <v>179</v>
      </c>
      <c r="D123" s="71" t="s">
        <v>523</v>
      </c>
      <c r="E123" s="71" t="s">
        <v>149</v>
      </c>
      <c r="F123" s="70" t="s">
        <v>524</v>
      </c>
      <c r="G123" s="71" t="s">
        <v>528</v>
      </c>
      <c r="H123" s="71" t="s">
        <v>526</v>
      </c>
      <c r="I123" s="72">
        <v>6</v>
      </c>
      <c r="J123" s="73">
        <v>201.9</v>
      </c>
      <c r="K123" s="73">
        <f t="shared" si="3"/>
        <v>1211.4000000000001</v>
      </c>
      <c r="L123" s="72" t="s">
        <v>1371</v>
      </c>
    </row>
    <row r="124" spans="1:12" ht="25.5" hidden="1" x14ac:dyDescent="0.2">
      <c r="A124" s="70" t="s">
        <v>529</v>
      </c>
      <c r="B124" s="70" t="s">
        <v>243</v>
      </c>
      <c r="C124" s="70" t="s">
        <v>54</v>
      </c>
      <c r="D124" s="71" t="s">
        <v>530</v>
      </c>
      <c r="E124" s="71" t="s">
        <v>149</v>
      </c>
      <c r="F124" s="70" t="s">
        <v>524</v>
      </c>
      <c r="G124" s="71" t="s">
        <v>531</v>
      </c>
      <c r="H124" s="71" t="s">
        <v>526</v>
      </c>
      <c r="I124" s="72">
        <v>1</v>
      </c>
      <c r="J124" s="73">
        <v>452</v>
      </c>
      <c r="K124" s="73">
        <f t="shared" si="3"/>
        <v>452</v>
      </c>
      <c r="L124" s="72" t="s">
        <v>1371</v>
      </c>
    </row>
    <row r="125" spans="1:12" ht="25.5" hidden="1" x14ac:dyDescent="0.2">
      <c r="A125" s="70" t="s">
        <v>532</v>
      </c>
      <c r="B125" s="70" t="s">
        <v>416</v>
      </c>
      <c r="C125" s="70" t="s">
        <v>54</v>
      </c>
      <c r="D125" s="71" t="s">
        <v>533</v>
      </c>
      <c r="E125" s="71" t="s">
        <v>166</v>
      </c>
      <c r="F125" s="70" t="s">
        <v>534</v>
      </c>
      <c r="G125" s="71" t="s">
        <v>535</v>
      </c>
      <c r="H125" s="71" t="s">
        <v>536</v>
      </c>
      <c r="I125" s="72">
        <v>28</v>
      </c>
      <c r="J125" s="73">
        <v>232.28</v>
      </c>
      <c r="K125" s="73">
        <f t="shared" si="3"/>
        <v>6503.84</v>
      </c>
      <c r="L125" s="72" t="s">
        <v>1371</v>
      </c>
    </row>
    <row r="126" spans="1:12" ht="25.5" hidden="1" x14ac:dyDescent="0.2">
      <c r="A126" s="70" t="s">
        <v>537</v>
      </c>
      <c r="B126" s="70" t="s">
        <v>416</v>
      </c>
      <c r="C126" s="70" t="s">
        <v>54</v>
      </c>
      <c r="D126" s="71" t="s">
        <v>538</v>
      </c>
      <c r="E126" s="71" t="s">
        <v>166</v>
      </c>
      <c r="F126" s="70" t="s">
        <v>534</v>
      </c>
      <c r="G126" s="71" t="s">
        <v>535</v>
      </c>
      <c r="H126" s="71" t="s">
        <v>536</v>
      </c>
      <c r="I126" s="72">
        <v>28</v>
      </c>
      <c r="J126" s="73">
        <v>261.41000000000003</v>
      </c>
      <c r="K126" s="73">
        <f t="shared" si="3"/>
        <v>7319.4800000000005</v>
      </c>
      <c r="L126" s="72" t="s">
        <v>1371</v>
      </c>
    </row>
    <row r="127" spans="1:12" ht="25.5" hidden="1" x14ac:dyDescent="0.2">
      <c r="A127" s="70" t="s">
        <v>539</v>
      </c>
      <c r="B127" s="70" t="s">
        <v>416</v>
      </c>
      <c r="C127" s="70" t="s">
        <v>54</v>
      </c>
      <c r="D127" s="71" t="s">
        <v>540</v>
      </c>
      <c r="E127" s="71" t="s">
        <v>239</v>
      </c>
      <c r="F127" s="70" t="s">
        <v>524</v>
      </c>
      <c r="G127" s="71" t="s">
        <v>541</v>
      </c>
      <c r="H127" s="74"/>
      <c r="I127" s="72">
        <v>3</v>
      </c>
      <c r="J127" s="73">
        <v>234</v>
      </c>
      <c r="K127" s="73">
        <f t="shared" si="3"/>
        <v>702</v>
      </c>
      <c r="L127" s="72" t="s">
        <v>1371</v>
      </c>
    </row>
    <row r="128" spans="1:12" hidden="1" x14ac:dyDescent="0.2">
      <c r="A128" s="70" t="s">
        <v>542</v>
      </c>
      <c r="B128" s="70" t="s">
        <v>416</v>
      </c>
      <c r="C128" s="70" t="s">
        <v>54</v>
      </c>
      <c r="D128" s="71" t="s">
        <v>543</v>
      </c>
      <c r="E128" s="71" t="s">
        <v>544</v>
      </c>
      <c r="F128" s="70" t="s">
        <v>544</v>
      </c>
      <c r="G128" s="71" t="s">
        <v>545</v>
      </c>
      <c r="H128" s="74"/>
      <c r="I128" s="72">
        <v>5</v>
      </c>
      <c r="J128" s="73">
        <v>89.63</v>
      </c>
      <c r="K128" s="73">
        <f t="shared" si="3"/>
        <v>448.15</v>
      </c>
      <c r="L128" s="72" t="s">
        <v>70</v>
      </c>
    </row>
    <row r="129" spans="1:14" ht="25.5" hidden="1" x14ac:dyDescent="0.2">
      <c r="A129" s="70" t="s">
        <v>546</v>
      </c>
      <c r="B129" s="70" t="s">
        <v>416</v>
      </c>
      <c r="C129" s="70" t="s">
        <v>54</v>
      </c>
      <c r="D129" s="71" t="s">
        <v>547</v>
      </c>
      <c r="E129" s="71" t="s">
        <v>166</v>
      </c>
      <c r="F129" s="70" t="s">
        <v>534</v>
      </c>
      <c r="G129" s="71" t="s">
        <v>535</v>
      </c>
      <c r="H129" s="74"/>
      <c r="I129" s="72">
        <v>6</v>
      </c>
      <c r="J129" s="73">
        <v>257.66000000000003</v>
      </c>
      <c r="K129" s="73">
        <f t="shared" si="3"/>
        <v>1545.96</v>
      </c>
      <c r="L129" s="72" t="s">
        <v>1371</v>
      </c>
    </row>
    <row r="130" spans="1:14" ht="25.5" hidden="1" x14ac:dyDescent="0.2">
      <c r="A130" s="70" t="s">
        <v>548</v>
      </c>
      <c r="B130" s="70" t="s">
        <v>243</v>
      </c>
      <c r="C130" s="70" t="s">
        <v>54</v>
      </c>
      <c r="D130" s="71" t="s">
        <v>549</v>
      </c>
      <c r="E130" s="71" t="s">
        <v>149</v>
      </c>
      <c r="F130" s="70" t="s">
        <v>550</v>
      </c>
      <c r="G130" s="71" t="s">
        <v>551</v>
      </c>
      <c r="H130" s="71" t="s">
        <v>552</v>
      </c>
      <c r="I130" s="72">
        <v>2</v>
      </c>
      <c r="J130" s="73">
        <v>2535.9499999999998</v>
      </c>
      <c r="K130" s="73">
        <f t="shared" si="3"/>
        <v>5071.8999999999996</v>
      </c>
      <c r="L130" s="72" t="s">
        <v>1371</v>
      </c>
    </row>
    <row r="131" spans="1:14" ht="25.5" hidden="1" x14ac:dyDescent="0.2">
      <c r="A131" s="70" t="s">
        <v>1365</v>
      </c>
      <c r="B131" s="70" t="s">
        <v>147</v>
      </c>
      <c r="C131" s="70" t="s">
        <v>1374</v>
      </c>
      <c r="D131" s="71" t="s">
        <v>1366</v>
      </c>
      <c r="E131" s="71" t="s">
        <v>149</v>
      </c>
      <c r="F131" s="70" t="s">
        <v>1367</v>
      </c>
      <c r="G131" s="71" t="s">
        <v>1375</v>
      </c>
      <c r="H131" s="70" t="s">
        <v>1368</v>
      </c>
      <c r="I131" s="72">
        <v>64</v>
      </c>
      <c r="J131" s="73">
        <v>750.44</v>
      </c>
      <c r="K131" s="83">
        <f t="shared" si="3"/>
        <v>48028.160000000003</v>
      </c>
      <c r="L131" s="72" t="s">
        <v>1373</v>
      </c>
    </row>
    <row r="132" spans="1:14" ht="25.5" hidden="1" x14ac:dyDescent="0.2">
      <c r="A132" s="70" t="s">
        <v>1369</v>
      </c>
      <c r="B132" s="70" t="s">
        <v>147</v>
      </c>
      <c r="C132" s="70" t="s">
        <v>1374</v>
      </c>
      <c r="D132" s="71" t="s">
        <v>1370</v>
      </c>
      <c r="E132" s="71" t="s">
        <v>149</v>
      </c>
      <c r="F132" s="70" t="s">
        <v>1367</v>
      </c>
      <c r="G132" s="71" t="s">
        <v>1375</v>
      </c>
      <c r="H132" s="70" t="s">
        <v>1368</v>
      </c>
      <c r="I132" s="72">
        <v>19</v>
      </c>
      <c r="J132" s="73">
        <v>1057.3499999999999</v>
      </c>
      <c r="K132" s="83">
        <f t="shared" si="3"/>
        <v>20089.649999999998</v>
      </c>
      <c r="L132" s="72" t="s">
        <v>1373</v>
      </c>
      <c r="M132" s="86"/>
      <c r="N132" s="86"/>
    </row>
    <row r="134" spans="1:14" x14ac:dyDescent="0.2">
      <c r="K134" s="78"/>
    </row>
  </sheetData>
  <autoFilter ref="A2:L132" xr:uid="{0D87A7B9-A34F-43E0-AF88-5ADE06F27E7E}">
    <filterColumn colId="1">
      <filters>
        <filter val="Cafeteria"/>
      </filters>
    </filterColumn>
  </autoFilter>
  <mergeCells count="1">
    <mergeCell ref="A1:L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4CCA4-B0DA-4907-BF00-764D44A1936D}">
  <dimension ref="A1:N238"/>
  <sheetViews>
    <sheetView workbookViewId="0">
      <selection activeCell="M179" sqref="M179"/>
    </sheetView>
  </sheetViews>
  <sheetFormatPr defaultColWidth="21.7109375" defaultRowHeight="12.75" x14ac:dyDescent="0.2"/>
  <cols>
    <col min="1" max="1" width="13" style="66" customWidth="1"/>
    <col min="2" max="2" width="15.85546875" style="66" customWidth="1"/>
    <col min="3" max="3" width="21.7109375" style="66"/>
    <col min="4" max="4" width="30" style="85" customWidth="1"/>
    <col min="5" max="7" width="21.7109375" style="85"/>
    <col min="8" max="8" width="21.7109375" style="66"/>
    <col min="9" max="9" width="5" style="66" customWidth="1"/>
    <col min="10" max="10" width="12.28515625" style="86" customWidth="1"/>
    <col min="11" max="11" width="12.28515625" style="87" customWidth="1"/>
    <col min="12" max="16384" width="21.7109375" style="66"/>
  </cols>
  <sheetData>
    <row r="1" spans="1:12" ht="29.25" customHeight="1" x14ac:dyDescent="0.2">
      <c r="A1" s="150" t="s">
        <v>36</v>
      </c>
      <c r="B1" s="150"/>
      <c r="C1" s="150"/>
      <c r="D1" s="150"/>
      <c r="E1" s="150"/>
      <c r="F1" s="150"/>
      <c r="G1" s="150"/>
      <c r="H1" s="150"/>
      <c r="I1" s="150"/>
      <c r="J1" s="150"/>
      <c r="K1" s="150"/>
      <c r="L1" s="150"/>
    </row>
    <row r="2" spans="1:12" s="65" customFormat="1" x14ac:dyDescent="0.2">
      <c r="A2" s="79" t="s">
        <v>134</v>
      </c>
      <c r="B2" s="79" t="s">
        <v>553</v>
      </c>
      <c r="C2" s="79" t="s">
        <v>554</v>
      </c>
      <c r="D2" s="80" t="s">
        <v>137</v>
      </c>
      <c r="E2" s="80" t="s">
        <v>138</v>
      </c>
      <c r="F2" s="80" t="s">
        <v>139</v>
      </c>
      <c r="G2" s="80" t="s">
        <v>555</v>
      </c>
      <c r="H2" s="79" t="s">
        <v>556</v>
      </c>
      <c r="I2" s="79" t="s">
        <v>142</v>
      </c>
      <c r="J2" s="81" t="s">
        <v>143</v>
      </c>
      <c r="K2" s="82" t="s">
        <v>144</v>
      </c>
      <c r="L2" s="79" t="s">
        <v>557</v>
      </c>
    </row>
    <row r="3" spans="1:12" x14ac:dyDescent="0.2">
      <c r="A3" s="70" t="s">
        <v>558</v>
      </c>
      <c r="B3" s="70" t="s">
        <v>559</v>
      </c>
      <c r="C3" s="70" t="s">
        <v>560</v>
      </c>
      <c r="D3" s="71" t="s">
        <v>561</v>
      </c>
      <c r="E3" s="71" t="s">
        <v>239</v>
      </c>
      <c r="F3" s="70" t="s">
        <v>485</v>
      </c>
      <c r="G3" s="71" t="s">
        <v>562</v>
      </c>
      <c r="H3" s="70" t="s">
        <v>563</v>
      </c>
      <c r="I3" s="72">
        <v>1</v>
      </c>
      <c r="J3" s="73">
        <v>1290</v>
      </c>
      <c r="K3" s="83">
        <f t="shared" ref="K3:K66" si="0">I3*J3</f>
        <v>1290</v>
      </c>
      <c r="L3" s="93" t="s">
        <v>1371</v>
      </c>
    </row>
    <row r="4" spans="1:12" x14ac:dyDescent="0.2">
      <c r="A4" s="70" t="s">
        <v>564</v>
      </c>
      <c r="B4" s="70" t="s">
        <v>559</v>
      </c>
      <c r="C4" s="70" t="s">
        <v>560</v>
      </c>
      <c r="D4" s="71" t="s">
        <v>565</v>
      </c>
      <c r="E4" s="71" t="s">
        <v>160</v>
      </c>
      <c r="F4" s="71" t="s">
        <v>485</v>
      </c>
      <c r="G4" s="71" t="s">
        <v>566</v>
      </c>
      <c r="H4" s="70" t="s">
        <v>563</v>
      </c>
      <c r="I4" s="72">
        <v>2</v>
      </c>
      <c r="J4" s="73">
        <v>1378</v>
      </c>
      <c r="K4" s="83">
        <f t="shared" si="0"/>
        <v>2756</v>
      </c>
      <c r="L4" s="93" t="s">
        <v>70</v>
      </c>
    </row>
    <row r="5" spans="1:12" ht="25.5" x14ac:dyDescent="0.2">
      <c r="A5" s="70" t="s">
        <v>567</v>
      </c>
      <c r="B5" s="70" t="s">
        <v>559</v>
      </c>
      <c r="C5" s="70" t="s">
        <v>560</v>
      </c>
      <c r="D5" s="71" t="s">
        <v>568</v>
      </c>
      <c r="E5" s="71" t="s">
        <v>160</v>
      </c>
      <c r="F5" s="71" t="s">
        <v>485</v>
      </c>
      <c r="G5" s="71" t="s">
        <v>569</v>
      </c>
      <c r="H5" s="70" t="s">
        <v>563</v>
      </c>
      <c r="I5" s="72">
        <v>2</v>
      </c>
      <c r="J5" s="73">
        <v>388</v>
      </c>
      <c r="K5" s="83">
        <f t="shared" si="0"/>
        <v>776</v>
      </c>
      <c r="L5" s="93" t="s">
        <v>70</v>
      </c>
    </row>
    <row r="6" spans="1:12" x14ac:dyDescent="0.2">
      <c r="A6" s="70" t="s">
        <v>570</v>
      </c>
      <c r="B6" s="70" t="s">
        <v>559</v>
      </c>
      <c r="C6" s="70" t="s">
        <v>560</v>
      </c>
      <c r="D6" s="71" t="s">
        <v>571</v>
      </c>
      <c r="E6" s="71" t="s">
        <v>484</v>
      </c>
      <c r="F6" s="71" t="s">
        <v>572</v>
      </c>
      <c r="G6" s="71" t="s">
        <v>573</v>
      </c>
      <c r="H6" s="70" t="s">
        <v>574</v>
      </c>
      <c r="I6" s="72">
        <v>1</v>
      </c>
      <c r="J6" s="73">
        <v>625.66</v>
      </c>
      <c r="K6" s="83">
        <f t="shared" si="0"/>
        <v>625.66</v>
      </c>
      <c r="L6" s="93" t="s">
        <v>70</v>
      </c>
    </row>
    <row r="7" spans="1:12" ht="25.5" x14ac:dyDescent="0.2">
      <c r="A7" s="70" t="s">
        <v>575</v>
      </c>
      <c r="B7" s="70" t="s">
        <v>559</v>
      </c>
      <c r="C7" s="70" t="s">
        <v>560</v>
      </c>
      <c r="D7" s="71" t="s">
        <v>576</v>
      </c>
      <c r="E7" s="71" t="s">
        <v>239</v>
      </c>
      <c r="F7" s="70" t="s">
        <v>577</v>
      </c>
      <c r="G7" s="71" t="s">
        <v>578</v>
      </c>
      <c r="H7" s="84"/>
      <c r="I7" s="72">
        <v>2</v>
      </c>
      <c r="J7" s="73">
        <v>146</v>
      </c>
      <c r="K7" s="83">
        <f t="shared" si="0"/>
        <v>292</v>
      </c>
      <c r="L7" s="93" t="s">
        <v>1371</v>
      </c>
    </row>
    <row r="8" spans="1:12" ht="25.5" x14ac:dyDescent="0.2">
      <c r="A8" s="70" t="s">
        <v>579</v>
      </c>
      <c r="B8" s="70" t="s">
        <v>559</v>
      </c>
      <c r="C8" s="70" t="s">
        <v>560</v>
      </c>
      <c r="D8" s="71" t="s">
        <v>576</v>
      </c>
      <c r="E8" s="71" t="s">
        <v>160</v>
      </c>
      <c r="F8" s="71" t="s">
        <v>577</v>
      </c>
      <c r="G8" s="71" t="s">
        <v>578</v>
      </c>
      <c r="H8" s="84"/>
      <c r="I8" s="72">
        <v>4</v>
      </c>
      <c r="J8" s="73">
        <v>141</v>
      </c>
      <c r="K8" s="83">
        <f t="shared" si="0"/>
        <v>564</v>
      </c>
      <c r="L8" s="93" t="s">
        <v>1371</v>
      </c>
    </row>
    <row r="9" spans="1:12" x14ac:dyDescent="0.2">
      <c r="A9" s="70" t="s">
        <v>580</v>
      </c>
      <c r="B9" s="70" t="s">
        <v>559</v>
      </c>
      <c r="C9" s="70" t="s">
        <v>560</v>
      </c>
      <c r="D9" s="71" t="s">
        <v>581</v>
      </c>
      <c r="E9" s="71" t="s">
        <v>484</v>
      </c>
      <c r="F9" s="71" t="s">
        <v>582</v>
      </c>
      <c r="G9" s="71" t="s">
        <v>583</v>
      </c>
      <c r="H9" s="70" t="s">
        <v>584</v>
      </c>
      <c r="I9" s="72">
        <v>1</v>
      </c>
      <c r="J9" s="73">
        <v>746.34</v>
      </c>
      <c r="K9" s="83">
        <f t="shared" si="0"/>
        <v>746.34</v>
      </c>
      <c r="L9" s="93" t="s">
        <v>70</v>
      </c>
    </row>
    <row r="10" spans="1:12" x14ac:dyDescent="0.2">
      <c r="A10" s="70" t="s">
        <v>585</v>
      </c>
      <c r="B10" s="70" t="s">
        <v>559</v>
      </c>
      <c r="C10" s="70" t="s">
        <v>560</v>
      </c>
      <c r="D10" s="71" t="s">
        <v>586</v>
      </c>
      <c r="E10" s="71" t="s">
        <v>239</v>
      </c>
      <c r="F10" s="70" t="s">
        <v>587</v>
      </c>
      <c r="G10" s="71" t="s">
        <v>588</v>
      </c>
      <c r="H10" s="70" t="s">
        <v>589</v>
      </c>
      <c r="I10" s="72">
        <v>3</v>
      </c>
      <c r="J10" s="73">
        <v>835</v>
      </c>
      <c r="K10" s="83">
        <f t="shared" si="0"/>
        <v>2505</v>
      </c>
      <c r="L10" s="93" t="s">
        <v>1371</v>
      </c>
    </row>
    <row r="11" spans="1:12" x14ac:dyDescent="0.2">
      <c r="A11" s="70" t="s">
        <v>590</v>
      </c>
      <c r="B11" s="70" t="s">
        <v>559</v>
      </c>
      <c r="C11" s="70" t="s">
        <v>560</v>
      </c>
      <c r="D11" s="71" t="s">
        <v>586</v>
      </c>
      <c r="E11" s="71" t="s">
        <v>484</v>
      </c>
      <c r="F11" s="71" t="s">
        <v>587</v>
      </c>
      <c r="G11" s="71" t="s">
        <v>588</v>
      </c>
      <c r="H11" s="70" t="s">
        <v>589</v>
      </c>
      <c r="I11" s="72">
        <v>6</v>
      </c>
      <c r="J11" s="73">
        <v>886.11</v>
      </c>
      <c r="K11" s="83">
        <f t="shared" si="0"/>
        <v>5316.66</v>
      </c>
      <c r="L11" s="93" t="s">
        <v>70</v>
      </c>
    </row>
    <row r="12" spans="1:12" x14ac:dyDescent="0.2">
      <c r="A12" s="70" t="s">
        <v>591</v>
      </c>
      <c r="B12" s="70" t="s">
        <v>559</v>
      </c>
      <c r="C12" s="70" t="s">
        <v>560</v>
      </c>
      <c r="D12" s="71" t="s">
        <v>592</v>
      </c>
      <c r="E12" s="71" t="s">
        <v>484</v>
      </c>
      <c r="F12" s="71" t="s">
        <v>593</v>
      </c>
      <c r="G12" s="71" t="s">
        <v>594</v>
      </c>
      <c r="H12" s="84"/>
      <c r="I12" s="72">
        <v>50</v>
      </c>
      <c r="J12" s="73">
        <v>11</v>
      </c>
      <c r="K12" s="83">
        <f t="shared" si="0"/>
        <v>550</v>
      </c>
      <c r="L12" s="93" t="s">
        <v>1372</v>
      </c>
    </row>
    <row r="13" spans="1:12" x14ac:dyDescent="0.2">
      <c r="A13" s="70" t="s">
        <v>595</v>
      </c>
      <c r="B13" s="70" t="s">
        <v>559</v>
      </c>
      <c r="C13" s="70" t="s">
        <v>596</v>
      </c>
      <c r="D13" s="71" t="s">
        <v>597</v>
      </c>
      <c r="E13" s="71" t="s">
        <v>484</v>
      </c>
      <c r="F13" s="71" t="s">
        <v>598</v>
      </c>
      <c r="G13" s="71" t="s">
        <v>599</v>
      </c>
      <c r="H13" s="70" t="s">
        <v>600</v>
      </c>
      <c r="I13" s="72">
        <v>2</v>
      </c>
      <c r="J13" s="73">
        <v>2192.56</v>
      </c>
      <c r="K13" s="83">
        <f t="shared" si="0"/>
        <v>4385.12</v>
      </c>
      <c r="L13" s="93" t="s">
        <v>70</v>
      </c>
    </row>
    <row r="14" spans="1:12" ht="38.25" x14ac:dyDescent="0.2">
      <c r="A14" s="70" t="s">
        <v>601</v>
      </c>
      <c r="B14" s="70" t="s">
        <v>559</v>
      </c>
      <c r="C14" s="70" t="s">
        <v>560</v>
      </c>
      <c r="D14" s="71" t="s">
        <v>602</v>
      </c>
      <c r="E14" s="71" t="s">
        <v>484</v>
      </c>
      <c r="F14" s="71" t="s">
        <v>603</v>
      </c>
      <c r="G14" s="71" t="s">
        <v>604</v>
      </c>
      <c r="H14" s="70" t="s">
        <v>574</v>
      </c>
      <c r="I14" s="72">
        <v>1</v>
      </c>
      <c r="J14" s="73">
        <v>847.87</v>
      </c>
      <c r="K14" s="83">
        <f t="shared" si="0"/>
        <v>847.87</v>
      </c>
      <c r="L14" s="93" t="s">
        <v>70</v>
      </c>
    </row>
    <row r="15" spans="1:12" ht="25.5" x14ac:dyDescent="0.2">
      <c r="A15" s="70" t="s">
        <v>605</v>
      </c>
      <c r="B15" s="70" t="s">
        <v>559</v>
      </c>
      <c r="C15" s="70" t="s">
        <v>560</v>
      </c>
      <c r="D15" s="71" t="s">
        <v>606</v>
      </c>
      <c r="E15" s="71" t="s">
        <v>149</v>
      </c>
      <c r="F15" s="70" t="s">
        <v>607</v>
      </c>
      <c r="G15" s="71" t="s">
        <v>608</v>
      </c>
      <c r="H15" s="70" t="s">
        <v>609</v>
      </c>
      <c r="I15" s="72">
        <v>1</v>
      </c>
      <c r="J15" s="73">
        <v>892.87</v>
      </c>
      <c r="K15" s="83">
        <f t="shared" si="0"/>
        <v>892.87</v>
      </c>
      <c r="L15" s="93" t="s">
        <v>1371</v>
      </c>
    </row>
    <row r="16" spans="1:12" ht="25.5" x14ac:dyDescent="0.2">
      <c r="A16" s="70" t="s">
        <v>610</v>
      </c>
      <c r="B16" s="70" t="s">
        <v>559</v>
      </c>
      <c r="C16" s="70" t="s">
        <v>560</v>
      </c>
      <c r="D16" s="71" t="s">
        <v>606</v>
      </c>
      <c r="E16" s="71" t="s">
        <v>149</v>
      </c>
      <c r="F16" s="71" t="s">
        <v>607</v>
      </c>
      <c r="G16" s="71" t="s">
        <v>608</v>
      </c>
      <c r="H16" s="70" t="s">
        <v>609</v>
      </c>
      <c r="I16" s="72">
        <v>2</v>
      </c>
      <c r="J16" s="73">
        <v>853</v>
      </c>
      <c r="K16" s="83">
        <f t="shared" si="0"/>
        <v>1706</v>
      </c>
      <c r="L16" s="93" t="s">
        <v>1371</v>
      </c>
    </row>
    <row r="17" spans="1:12" ht="25.5" x14ac:dyDescent="0.2">
      <c r="A17" s="70" t="s">
        <v>611</v>
      </c>
      <c r="B17" s="70" t="s">
        <v>559</v>
      </c>
      <c r="C17" s="70" t="s">
        <v>560</v>
      </c>
      <c r="D17" s="71" t="s">
        <v>612</v>
      </c>
      <c r="E17" s="71" t="s">
        <v>484</v>
      </c>
      <c r="F17" s="71" t="s">
        <v>613</v>
      </c>
      <c r="G17" s="71" t="s">
        <v>614</v>
      </c>
      <c r="H17" s="70" t="s">
        <v>589</v>
      </c>
      <c r="I17" s="72">
        <v>1</v>
      </c>
      <c r="J17" s="73">
        <v>1968.15</v>
      </c>
      <c r="K17" s="83">
        <f t="shared" si="0"/>
        <v>1968.15</v>
      </c>
      <c r="L17" s="93" t="s">
        <v>70</v>
      </c>
    </row>
    <row r="18" spans="1:12" x14ac:dyDescent="0.2">
      <c r="A18" s="70" t="s">
        <v>615</v>
      </c>
      <c r="B18" s="70" t="s">
        <v>559</v>
      </c>
      <c r="C18" s="70" t="s">
        <v>560</v>
      </c>
      <c r="D18" s="71" t="s">
        <v>616</v>
      </c>
      <c r="E18" s="71" t="s">
        <v>484</v>
      </c>
      <c r="F18" s="71" t="s">
        <v>617</v>
      </c>
      <c r="G18" s="71" t="s">
        <v>618</v>
      </c>
      <c r="H18" s="84"/>
      <c r="I18" s="72">
        <v>30</v>
      </c>
      <c r="J18" s="73">
        <v>5.82</v>
      </c>
      <c r="K18" s="83">
        <f t="shared" si="0"/>
        <v>174.60000000000002</v>
      </c>
      <c r="L18" s="93" t="s">
        <v>1372</v>
      </c>
    </row>
    <row r="19" spans="1:12" x14ac:dyDescent="0.2">
      <c r="A19" s="70" t="s">
        <v>619</v>
      </c>
      <c r="B19" s="70" t="s">
        <v>559</v>
      </c>
      <c r="C19" s="70" t="s">
        <v>560</v>
      </c>
      <c r="D19" s="71" t="s">
        <v>620</v>
      </c>
      <c r="E19" s="71" t="s">
        <v>484</v>
      </c>
      <c r="F19" s="71" t="s">
        <v>613</v>
      </c>
      <c r="G19" s="71" t="s">
        <v>621</v>
      </c>
      <c r="H19" s="70" t="s">
        <v>609</v>
      </c>
      <c r="I19" s="72">
        <v>1</v>
      </c>
      <c r="J19" s="73">
        <v>26.17</v>
      </c>
      <c r="K19" s="83">
        <f t="shared" si="0"/>
        <v>26.17</v>
      </c>
      <c r="L19" s="93" t="s">
        <v>1372</v>
      </c>
    </row>
    <row r="20" spans="1:12" x14ac:dyDescent="0.2">
      <c r="A20" s="70" t="s">
        <v>622</v>
      </c>
      <c r="B20" s="70" t="s">
        <v>559</v>
      </c>
      <c r="C20" s="70" t="s">
        <v>560</v>
      </c>
      <c r="D20" s="71" t="s">
        <v>623</v>
      </c>
      <c r="E20" s="71" t="s">
        <v>484</v>
      </c>
      <c r="F20" s="71" t="s">
        <v>613</v>
      </c>
      <c r="G20" s="71" t="s">
        <v>624</v>
      </c>
      <c r="H20" s="70" t="s">
        <v>609</v>
      </c>
      <c r="I20" s="72">
        <v>1</v>
      </c>
      <c r="J20" s="73">
        <v>33.24</v>
      </c>
      <c r="K20" s="83">
        <f t="shared" si="0"/>
        <v>33.24</v>
      </c>
      <c r="L20" s="93" t="s">
        <v>1372</v>
      </c>
    </row>
    <row r="21" spans="1:12" x14ac:dyDescent="0.2">
      <c r="A21" s="70" t="s">
        <v>625</v>
      </c>
      <c r="B21" s="70" t="s">
        <v>559</v>
      </c>
      <c r="C21" s="70" t="s">
        <v>560</v>
      </c>
      <c r="D21" s="71" t="s">
        <v>626</v>
      </c>
      <c r="E21" s="71" t="s">
        <v>484</v>
      </c>
      <c r="F21" s="71" t="s">
        <v>627</v>
      </c>
      <c r="G21" s="71" t="s">
        <v>628</v>
      </c>
      <c r="H21" s="70" t="s">
        <v>609</v>
      </c>
      <c r="I21" s="72">
        <v>1</v>
      </c>
      <c r="J21" s="73">
        <v>3435.04</v>
      </c>
      <c r="K21" s="83">
        <f t="shared" si="0"/>
        <v>3435.04</v>
      </c>
      <c r="L21" s="93" t="s">
        <v>70</v>
      </c>
    </row>
    <row r="22" spans="1:12" x14ac:dyDescent="0.2">
      <c r="A22" s="70" t="s">
        <v>629</v>
      </c>
      <c r="B22" s="70" t="s">
        <v>559</v>
      </c>
      <c r="C22" s="70" t="s">
        <v>560</v>
      </c>
      <c r="D22" s="71" t="s">
        <v>630</v>
      </c>
      <c r="E22" s="71" t="s">
        <v>484</v>
      </c>
      <c r="F22" s="71" t="s">
        <v>627</v>
      </c>
      <c r="G22" s="71" t="s">
        <v>631</v>
      </c>
      <c r="H22" s="70" t="s">
        <v>609</v>
      </c>
      <c r="I22" s="72">
        <v>1</v>
      </c>
      <c r="J22" s="73">
        <v>465.35</v>
      </c>
      <c r="K22" s="83">
        <f t="shared" si="0"/>
        <v>465.35</v>
      </c>
      <c r="L22" s="93" t="s">
        <v>70</v>
      </c>
    </row>
    <row r="23" spans="1:12" x14ac:dyDescent="0.2">
      <c r="A23" s="70" t="s">
        <v>632</v>
      </c>
      <c r="B23" s="70" t="s">
        <v>559</v>
      </c>
      <c r="C23" s="70" t="s">
        <v>560</v>
      </c>
      <c r="D23" s="71" t="s">
        <v>633</v>
      </c>
      <c r="E23" s="71" t="s">
        <v>484</v>
      </c>
      <c r="F23" s="71" t="s">
        <v>627</v>
      </c>
      <c r="G23" s="71" t="s">
        <v>634</v>
      </c>
      <c r="H23" s="70" t="s">
        <v>609</v>
      </c>
      <c r="I23" s="72">
        <v>1</v>
      </c>
      <c r="J23" s="73">
        <v>223.89</v>
      </c>
      <c r="K23" s="83">
        <f t="shared" si="0"/>
        <v>223.89</v>
      </c>
      <c r="L23" s="93" t="s">
        <v>70</v>
      </c>
    </row>
    <row r="24" spans="1:12" x14ac:dyDescent="0.2">
      <c r="A24" s="70" t="s">
        <v>635</v>
      </c>
      <c r="B24" s="70" t="s">
        <v>559</v>
      </c>
      <c r="C24" s="70" t="s">
        <v>560</v>
      </c>
      <c r="D24" s="71" t="s">
        <v>636</v>
      </c>
      <c r="E24" s="71" t="s">
        <v>484</v>
      </c>
      <c r="F24" s="71" t="s">
        <v>627</v>
      </c>
      <c r="G24" s="71" t="s">
        <v>637</v>
      </c>
      <c r="H24" s="70" t="s">
        <v>609</v>
      </c>
      <c r="I24" s="72">
        <v>1</v>
      </c>
      <c r="J24" s="73">
        <v>515.91999999999996</v>
      </c>
      <c r="K24" s="83">
        <f t="shared" si="0"/>
        <v>515.91999999999996</v>
      </c>
      <c r="L24" s="93" t="s">
        <v>70</v>
      </c>
    </row>
    <row r="25" spans="1:12" x14ac:dyDescent="0.2">
      <c r="A25" s="70" t="s">
        <v>638</v>
      </c>
      <c r="B25" s="70" t="s">
        <v>559</v>
      </c>
      <c r="C25" s="70" t="s">
        <v>560</v>
      </c>
      <c r="D25" s="71" t="s">
        <v>639</v>
      </c>
      <c r="E25" s="71" t="s">
        <v>484</v>
      </c>
      <c r="F25" s="71" t="s">
        <v>627</v>
      </c>
      <c r="G25" s="71" t="s">
        <v>640</v>
      </c>
      <c r="H25" s="70" t="s">
        <v>609</v>
      </c>
      <c r="I25" s="72">
        <v>1</v>
      </c>
      <c r="J25" s="73">
        <v>135.44</v>
      </c>
      <c r="K25" s="83">
        <f t="shared" si="0"/>
        <v>135.44</v>
      </c>
      <c r="L25" s="93" t="s">
        <v>70</v>
      </c>
    </row>
    <row r="26" spans="1:12" ht="25.5" x14ac:dyDescent="0.2">
      <c r="A26" s="70" t="s">
        <v>641</v>
      </c>
      <c r="B26" s="70" t="s">
        <v>559</v>
      </c>
      <c r="C26" s="70" t="s">
        <v>560</v>
      </c>
      <c r="D26" s="71" t="s">
        <v>642</v>
      </c>
      <c r="E26" s="71" t="s">
        <v>160</v>
      </c>
      <c r="F26" s="71" t="s">
        <v>643</v>
      </c>
      <c r="G26" s="74"/>
      <c r="H26" s="84"/>
      <c r="I26" s="72">
        <v>9</v>
      </c>
      <c r="J26" s="73">
        <v>97</v>
      </c>
      <c r="K26" s="83">
        <f t="shared" si="0"/>
        <v>873</v>
      </c>
      <c r="L26" s="93" t="s">
        <v>1371</v>
      </c>
    </row>
    <row r="27" spans="1:12" ht="25.5" x14ac:dyDescent="0.2">
      <c r="A27" s="70" t="s">
        <v>644</v>
      </c>
      <c r="B27" s="70" t="s">
        <v>559</v>
      </c>
      <c r="C27" s="70" t="s">
        <v>560</v>
      </c>
      <c r="D27" s="71" t="s">
        <v>645</v>
      </c>
      <c r="E27" s="71" t="s">
        <v>149</v>
      </c>
      <c r="F27" s="71" t="s">
        <v>643</v>
      </c>
      <c r="G27" s="74"/>
      <c r="H27" s="84"/>
      <c r="I27" s="72">
        <v>1</v>
      </c>
      <c r="J27" s="73">
        <v>28.39</v>
      </c>
      <c r="K27" s="83">
        <f t="shared" si="0"/>
        <v>28.39</v>
      </c>
      <c r="L27" s="93" t="s">
        <v>1371</v>
      </c>
    </row>
    <row r="28" spans="1:12" ht="25.5" x14ac:dyDescent="0.2">
      <c r="A28" s="70" t="s">
        <v>646</v>
      </c>
      <c r="B28" s="70" t="s">
        <v>559</v>
      </c>
      <c r="C28" s="70" t="s">
        <v>560</v>
      </c>
      <c r="D28" s="71" t="s">
        <v>647</v>
      </c>
      <c r="E28" s="71" t="s">
        <v>149</v>
      </c>
      <c r="F28" s="71" t="s">
        <v>643</v>
      </c>
      <c r="G28" s="74"/>
      <c r="H28" s="84"/>
      <c r="I28" s="72">
        <v>1</v>
      </c>
      <c r="J28" s="73">
        <v>28.39</v>
      </c>
      <c r="K28" s="83">
        <f t="shared" si="0"/>
        <v>28.39</v>
      </c>
      <c r="L28" s="93" t="s">
        <v>1371</v>
      </c>
    </row>
    <row r="29" spans="1:12" x14ac:dyDescent="0.2">
      <c r="A29" s="70" t="s">
        <v>648</v>
      </c>
      <c r="B29" s="70" t="s">
        <v>559</v>
      </c>
      <c r="C29" s="70" t="s">
        <v>560</v>
      </c>
      <c r="D29" s="71" t="s">
        <v>649</v>
      </c>
      <c r="E29" s="71" t="s">
        <v>650</v>
      </c>
      <c r="F29" s="71" t="s">
        <v>651</v>
      </c>
      <c r="G29" s="71" t="s">
        <v>652</v>
      </c>
      <c r="H29" s="70" t="s">
        <v>589</v>
      </c>
      <c r="I29" s="72">
        <v>1</v>
      </c>
      <c r="J29" s="73">
        <v>689</v>
      </c>
      <c r="K29" s="83">
        <f t="shared" si="0"/>
        <v>689</v>
      </c>
      <c r="L29" s="93" t="s">
        <v>70</v>
      </c>
    </row>
    <row r="30" spans="1:12" x14ac:dyDescent="0.2">
      <c r="A30" s="70" t="s">
        <v>653</v>
      </c>
      <c r="B30" s="70" t="s">
        <v>559</v>
      </c>
      <c r="C30" s="70" t="s">
        <v>596</v>
      </c>
      <c r="D30" s="71" t="s">
        <v>654</v>
      </c>
      <c r="E30" s="71" t="s">
        <v>484</v>
      </c>
      <c r="F30" s="71" t="s">
        <v>651</v>
      </c>
      <c r="G30" s="71" t="s">
        <v>655</v>
      </c>
      <c r="H30" s="70" t="s">
        <v>589</v>
      </c>
      <c r="I30" s="72">
        <v>1</v>
      </c>
      <c r="J30" s="73">
        <v>3193.23</v>
      </c>
      <c r="K30" s="83">
        <f t="shared" si="0"/>
        <v>3193.23</v>
      </c>
      <c r="L30" s="93" t="s">
        <v>70</v>
      </c>
    </row>
    <row r="31" spans="1:12" x14ac:dyDescent="0.2">
      <c r="A31" s="70" t="s">
        <v>656</v>
      </c>
      <c r="B31" s="70" t="s">
        <v>559</v>
      </c>
      <c r="C31" s="70" t="s">
        <v>596</v>
      </c>
      <c r="D31" s="71" t="s">
        <v>657</v>
      </c>
      <c r="E31" s="71" t="s">
        <v>650</v>
      </c>
      <c r="F31" s="71" t="s">
        <v>651</v>
      </c>
      <c r="G31" s="71" t="s">
        <v>658</v>
      </c>
      <c r="H31" s="70" t="s">
        <v>589</v>
      </c>
      <c r="I31" s="72">
        <v>1</v>
      </c>
      <c r="J31" s="73">
        <v>2479</v>
      </c>
      <c r="K31" s="83">
        <f t="shared" si="0"/>
        <v>2479</v>
      </c>
      <c r="L31" s="93" t="s">
        <v>70</v>
      </c>
    </row>
    <row r="32" spans="1:12" x14ac:dyDescent="0.2">
      <c r="A32" s="70" t="s">
        <v>659</v>
      </c>
      <c r="B32" s="70" t="s">
        <v>559</v>
      </c>
      <c r="C32" s="70" t="s">
        <v>560</v>
      </c>
      <c r="D32" s="71" t="s">
        <v>660</v>
      </c>
      <c r="E32" s="71" t="s">
        <v>484</v>
      </c>
      <c r="F32" s="71" t="s">
        <v>582</v>
      </c>
      <c r="G32" s="71" t="s">
        <v>661</v>
      </c>
      <c r="H32" s="70" t="s">
        <v>589</v>
      </c>
      <c r="I32" s="72">
        <v>1</v>
      </c>
      <c r="J32" s="73">
        <v>678.67</v>
      </c>
      <c r="K32" s="83">
        <f t="shared" si="0"/>
        <v>678.67</v>
      </c>
      <c r="L32" s="93" t="s">
        <v>70</v>
      </c>
    </row>
    <row r="33" spans="1:13" ht="38.25" x14ac:dyDescent="0.2">
      <c r="A33" s="70" t="s">
        <v>662</v>
      </c>
      <c r="B33" s="70" t="s">
        <v>559</v>
      </c>
      <c r="C33" s="70" t="s">
        <v>560</v>
      </c>
      <c r="D33" s="71" t="s">
        <v>663</v>
      </c>
      <c r="E33" s="71" t="s">
        <v>149</v>
      </c>
      <c r="F33" s="71" t="s">
        <v>664</v>
      </c>
      <c r="G33" s="71" t="s">
        <v>665</v>
      </c>
      <c r="H33" s="70" t="s">
        <v>609</v>
      </c>
      <c r="I33" s="72">
        <v>1</v>
      </c>
      <c r="J33" s="73">
        <v>153.88</v>
      </c>
      <c r="K33" s="83">
        <f t="shared" si="0"/>
        <v>153.88</v>
      </c>
      <c r="L33" s="93" t="s">
        <v>1371</v>
      </c>
    </row>
    <row r="34" spans="1:13" ht="25.5" x14ac:dyDescent="0.2">
      <c r="A34" s="70" t="s">
        <v>666</v>
      </c>
      <c r="B34" s="70" t="s">
        <v>559</v>
      </c>
      <c r="C34" s="70" t="s">
        <v>596</v>
      </c>
      <c r="D34" s="71" t="s">
        <v>667</v>
      </c>
      <c r="E34" s="71" t="s">
        <v>149</v>
      </c>
      <c r="F34" s="71" t="s">
        <v>668</v>
      </c>
      <c r="G34" s="71" t="s">
        <v>669</v>
      </c>
      <c r="H34" s="70" t="s">
        <v>589</v>
      </c>
      <c r="I34" s="72">
        <v>2</v>
      </c>
      <c r="J34" s="73">
        <v>542.1</v>
      </c>
      <c r="K34" s="83">
        <f t="shared" si="0"/>
        <v>1084.2</v>
      </c>
      <c r="L34" s="93" t="s">
        <v>1371</v>
      </c>
    </row>
    <row r="35" spans="1:13" x14ac:dyDescent="0.2">
      <c r="A35" s="70" t="s">
        <v>670</v>
      </c>
      <c r="B35" s="70" t="s">
        <v>559</v>
      </c>
      <c r="C35" s="70" t="s">
        <v>560</v>
      </c>
      <c r="D35" s="71" t="s">
        <v>671</v>
      </c>
      <c r="E35" s="71" t="s">
        <v>484</v>
      </c>
      <c r="F35" s="71" t="s">
        <v>672</v>
      </c>
      <c r="G35" s="71" t="s">
        <v>673</v>
      </c>
      <c r="H35" s="84"/>
      <c r="I35" s="72">
        <v>25</v>
      </c>
      <c r="J35" s="73">
        <v>32.770000000000003</v>
      </c>
      <c r="K35" s="83">
        <f t="shared" si="0"/>
        <v>819.25000000000011</v>
      </c>
      <c r="L35" s="93" t="s">
        <v>1372</v>
      </c>
    </row>
    <row r="36" spans="1:13" ht="25.5" x14ac:dyDescent="0.2">
      <c r="A36" s="70" t="s">
        <v>674</v>
      </c>
      <c r="B36" s="70" t="s">
        <v>559</v>
      </c>
      <c r="C36" s="70" t="s">
        <v>560</v>
      </c>
      <c r="D36" s="71" t="s">
        <v>675</v>
      </c>
      <c r="E36" s="71" t="s">
        <v>484</v>
      </c>
      <c r="F36" s="71" t="s">
        <v>676</v>
      </c>
      <c r="G36" s="71" t="s">
        <v>677</v>
      </c>
      <c r="H36" s="70" t="s">
        <v>574</v>
      </c>
      <c r="I36" s="72">
        <v>1</v>
      </c>
      <c r="J36" s="73">
        <v>96.29</v>
      </c>
      <c r="K36" s="83">
        <f t="shared" si="0"/>
        <v>96.29</v>
      </c>
      <c r="L36" s="93" t="s">
        <v>1372</v>
      </c>
      <c r="M36" s="86"/>
    </row>
    <row r="37" spans="1:13" x14ac:dyDescent="0.2">
      <c r="A37" s="70" t="s">
        <v>678</v>
      </c>
      <c r="B37" s="70" t="s">
        <v>679</v>
      </c>
      <c r="C37" s="70" t="s">
        <v>680</v>
      </c>
      <c r="D37" s="71" t="s">
        <v>681</v>
      </c>
      <c r="E37" s="71" t="s">
        <v>682</v>
      </c>
      <c r="F37" s="70" t="s">
        <v>683</v>
      </c>
      <c r="G37" s="71" t="s">
        <v>684</v>
      </c>
      <c r="H37" s="84"/>
      <c r="I37" s="72">
        <v>2</v>
      </c>
      <c r="J37" s="73">
        <v>9.91</v>
      </c>
      <c r="K37" s="83">
        <f t="shared" si="0"/>
        <v>19.82</v>
      </c>
      <c r="L37" s="84" t="s">
        <v>70</v>
      </c>
    </row>
    <row r="38" spans="1:13" x14ac:dyDescent="0.2">
      <c r="A38" s="70" t="s">
        <v>685</v>
      </c>
      <c r="B38" s="70" t="s">
        <v>679</v>
      </c>
      <c r="C38" s="70" t="s">
        <v>680</v>
      </c>
      <c r="D38" s="71" t="s">
        <v>686</v>
      </c>
      <c r="E38" s="71" t="s">
        <v>682</v>
      </c>
      <c r="F38" s="70" t="s">
        <v>687</v>
      </c>
      <c r="G38" s="71" t="s">
        <v>688</v>
      </c>
      <c r="H38" s="84"/>
      <c r="I38" s="72">
        <v>5</v>
      </c>
      <c r="J38" s="73">
        <v>1.19</v>
      </c>
      <c r="K38" s="83">
        <f t="shared" si="0"/>
        <v>5.9499999999999993</v>
      </c>
      <c r="L38" s="84" t="s">
        <v>70</v>
      </c>
    </row>
    <row r="39" spans="1:13" x14ac:dyDescent="0.2">
      <c r="A39" s="70" t="s">
        <v>689</v>
      </c>
      <c r="B39" s="70" t="s">
        <v>679</v>
      </c>
      <c r="C39" s="70" t="s">
        <v>680</v>
      </c>
      <c r="D39" s="71" t="s">
        <v>690</v>
      </c>
      <c r="E39" s="71" t="s">
        <v>682</v>
      </c>
      <c r="F39" s="70" t="s">
        <v>687</v>
      </c>
      <c r="G39" s="71" t="s">
        <v>691</v>
      </c>
      <c r="H39" s="84"/>
      <c r="I39" s="72">
        <v>2</v>
      </c>
      <c r="J39" s="73">
        <v>21.95</v>
      </c>
      <c r="K39" s="83">
        <f t="shared" si="0"/>
        <v>43.9</v>
      </c>
      <c r="L39" s="84" t="s">
        <v>70</v>
      </c>
    </row>
    <row r="40" spans="1:13" x14ac:dyDescent="0.2">
      <c r="A40" s="70" t="s">
        <v>692</v>
      </c>
      <c r="B40" s="70" t="s">
        <v>679</v>
      </c>
      <c r="C40" s="70" t="s">
        <v>680</v>
      </c>
      <c r="D40" s="71" t="s">
        <v>693</v>
      </c>
      <c r="E40" s="71" t="s">
        <v>682</v>
      </c>
      <c r="F40" s="70" t="s">
        <v>694</v>
      </c>
      <c r="G40" s="71" t="s">
        <v>695</v>
      </c>
      <c r="H40" s="84"/>
      <c r="I40" s="72">
        <v>4</v>
      </c>
      <c r="J40" s="73">
        <v>16.78</v>
      </c>
      <c r="K40" s="83">
        <f t="shared" si="0"/>
        <v>67.12</v>
      </c>
      <c r="L40" s="84" t="s">
        <v>70</v>
      </c>
    </row>
    <row r="41" spans="1:13" x14ac:dyDescent="0.2">
      <c r="A41" s="70" t="s">
        <v>696</v>
      </c>
      <c r="B41" s="70" t="s">
        <v>679</v>
      </c>
      <c r="C41" s="70" t="s">
        <v>680</v>
      </c>
      <c r="D41" s="71" t="s">
        <v>697</v>
      </c>
      <c r="E41" s="71" t="s">
        <v>682</v>
      </c>
      <c r="F41" s="70" t="s">
        <v>698</v>
      </c>
      <c r="G41" s="71" t="s">
        <v>699</v>
      </c>
      <c r="H41" s="84"/>
      <c r="I41" s="72">
        <v>1</v>
      </c>
      <c r="J41" s="73">
        <v>10.41</v>
      </c>
      <c r="K41" s="83">
        <f t="shared" si="0"/>
        <v>10.41</v>
      </c>
      <c r="L41" s="84" t="s">
        <v>70</v>
      </c>
    </row>
    <row r="42" spans="1:13" x14ac:dyDescent="0.2">
      <c r="A42" s="70" t="s">
        <v>700</v>
      </c>
      <c r="B42" s="70" t="s">
        <v>679</v>
      </c>
      <c r="C42" s="70" t="s">
        <v>680</v>
      </c>
      <c r="D42" s="71" t="s">
        <v>701</v>
      </c>
      <c r="E42" s="71" t="s">
        <v>682</v>
      </c>
      <c r="F42" s="70" t="s">
        <v>698</v>
      </c>
      <c r="G42" s="71" t="s">
        <v>699</v>
      </c>
      <c r="H42" s="84"/>
      <c r="I42" s="72">
        <v>1</v>
      </c>
      <c r="J42" s="73">
        <v>10.41</v>
      </c>
      <c r="K42" s="83">
        <f t="shared" si="0"/>
        <v>10.41</v>
      </c>
      <c r="L42" s="84" t="s">
        <v>70</v>
      </c>
    </row>
    <row r="43" spans="1:13" x14ac:dyDescent="0.2">
      <c r="A43" s="70" t="s">
        <v>702</v>
      </c>
      <c r="B43" s="70" t="s">
        <v>679</v>
      </c>
      <c r="C43" s="70" t="s">
        <v>680</v>
      </c>
      <c r="D43" s="71" t="s">
        <v>703</v>
      </c>
      <c r="E43" s="71" t="s">
        <v>682</v>
      </c>
      <c r="F43" s="70" t="s">
        <v>704</v>
      </c>
      <c r="G43" s="71" t="s">
        <v>705</v>
      </c>
      <c r="H43" s="84"/>
      <c r="I43" s="72">
        <v>1</v>
      </c>
      <c r="J43" s="73">
        <v>11.14</v>
      </c>
      <c r="K43" s="83">
        <f t="shared" si="0"/>
        <v>11.14</v>
      </c>
      <c r="L43" s="84" t="s">
        <v>70</v>
      </c>
    </row>
    <row r="44" spans="1:13" x14ac:dyDescent="0.2">
      <c r="A44" s="70" t="s">
        <v>706</v>
      </c>
      <c r="B44" s="70" t="s">
        <v>679</v>
      </c>
      <c r="C44" s="70" t="s">
        <v>680</v>
      </c>
      <c r="D44" s="71" t="s">
        <v>707</v>
      </c>
      <c r="E44" s="71" t="s">
        <v>682</v>
      </c>
      <c r="F44" s="70" t="s">
        <v>708</v>
      </c>
      <c r="G44" s="71" t="s">
        <v>709</v>
      </c>
      <c r="H44" s="84"/>
      <c r="I44" s="72">
        <v>1</v>
      </c>
      <c r="J44" s="73">
        <v>8.2799999999999994</v>
      </c>
      <c r="K44" s="83">
        <f t="shared" si="0"/>
        <v>8.2799999999999994</v>
      </c>
      <c r="L44" s="84" t="s">
        <v>70</v>
      </c>
    </row>
    <row r="45" spans="1:13" x14ac:dyDescent="0.2">
      <c r="A45" s="70" t="s">
        <v>710</v>
      </c>
      <c r="B45" s="70" t="s">
        <v>679</v>
      </c>
      <c r="C45" s="70" t="s">
        <v>680</v>
      </c>
      <c r="D45" s="71" t="s">
        <v>711</v>
      </c>
      <c r="E45" s="71" t="s">
        <v>682</v>
      </c>
      <c r="F45" s="70" t="s">
        <v>712</v>
      </c>
      <c r="G45" s="71" t="s">
        <v>713</v>
      </c>
      <c r="H45" s="84"/>
      <c r="I45" s="72">
        <v>24</v>
      </c>
      <c r="J45" s="73">
        <v>1.69</v>
      </c>
      <c r="K45" s="83">
        <f t="shared" si="0"/>
        <v>40.56</v>
      </c>
      <c r="L45" s="84" t="s">
        <v>70</v>
      </c>
    </row>
    <row r="46" spans="1:13" x14ac:dyDescent="0.2">
      <c r="A46" s="70" t="s">
        <v>714</v>
      </c>
      <c r="B46" s="70" t="s">
        <v>679</v>
      </c>
      <c r="C46" s="70" t="s">
        <v>680</v>
      </c>
      <c r="D46" s="71" t="s">
        <v>715</v>
      </c>
      <c r="E46" s="71" t="s">
        <v>682</v>
      </c>
      <c r="F46" s="70" t="s">
        <v>694</v>
      </c>
      <c r="G46" s="71" t="s">
        <v>716</v>
      </c>
      <c r="H46" s="84"/>
      <c r="I46" s="72">
        <v>4</v>
      </c>
      <c r="J46" s="73">
        <v>4.1500000000000004</v>
      </c>
      <c r="K46" s="83">
        <f t="shared" si="0"/>
        <v>16.600000000000001</v>
      </c>
      <c r="L46" s="84" t="s">
        <v>70</v>
      </c>
    </row>
    <row r="47" spans="1:13" x14ac:dyDescent="0.2">
      <c r="A47" s="70" t="s">
        <v>717</v>
      </c>
      <c r="B47" s="70" t="s">
        <v>679</v>
      </c>
      <c r="C47" s="70" t="s">
        <v>680</v>
      </c>
      <c r="D47" s="71" t="s">
        <v>718</v>
      </c>
      <c r="E47" s="71" t="s">
        <v>682</v>
      </c>
      <c r="F47" s="70" t="s">
        <v>719</v>
      </c>
      <c r="G47" s="71" t="s">
        <v>720</v>
      </c>
      <c r="H47" s="84"/>
      <c r="I47" s="72">
        <v>2</v>
      </c>
      <c r="J47" s="73">
        <v>10.74</v>
      </c>
      <c r="K47" s="83">
        <f t="shared" si="0"/>
        <v>21.48</v>
      </c>
      <c r="L47" s="84" t="s">
        <v>70</v>
      </c>
    </row>
    <row r="48" spans="1:13" x14ac:dyDescent="0.2">
      <c r="A48" s="70" t="s">
        <v>721</v>
      </c>
      <c r="B48" s="70" t="s">
        <v>679</v>
      </c>
      <c r="C48" s="70" t="s">
        <v>680</v>
      </c>
      <c r="D48" s="71" t="s">
        <v>722</v>
      </c>
      <c r="E48" s="71" t="s">
        <v>682</v>
      </c>
      <c r="F48" s="70" t="s">
        <v>704</v>
      </c>
      <c r="G48" s="71" t="s">
        <v>723</v>
      </c>
      <c r="H48" s="84"/>
      <c r="I48" s="72">
        <v>1</v>
      </c>
      <c r="J48" s="73">
        <v>3.2817679558011101</v>
      </c>
      <c r="K48" s="83">
        <f t="shared" si="0"/>
        <v>3.2817679558011101</v>
      </c>
      <c r="L48" s="84" t="s">
        <v>70</v>
      </c>
    </row>
    <row r="49" spans="1:12" x14ac:dyDescent="0.2">
      <c r="A49" s="70" t="s">
        <v>724</v>
      </c>
      <c r="B49" s="70" t="s">
        <v>679</v>
      </c>
      <c r="C49" s="70" t="s">
        <v>680</v>
      </c>
      <c r="D49" s="71" t="s">
        <v>725</v>
      </c>
      <c r="E49" s="71" t="s">
        <v>682</v>
      </c>
      <c r="F49" s="70" t="s">
        <v>704</v>
      </c>
      <c r="G49" s="71" t="s">
        <v>726</v>
      </c>
      <c r="H49" s="84"/>
      <c r="I49" s="72">
        <v>24</v>
      </c>
      <c r="J49" s="73">
        <v>13.03</v>
      </c>
      <c r="K49" s="83">
        <f t="shared" si="0"/>
        <v>312.71999999999997</v>
      </c>
      <c r="L49" s="84" t="s">
        <v>70</v>
      </c>
    </row>
    <row r="50" spans="1:12" x14ac:dyDescent="0.2">
      <c r="A50" s="70" t="s">
        <v>727</v>
      </c>
      <c r="B50" s="70" t="s">
        <v>679</v>
      </c>
      <c r="C50" s="70" t="s">
        <v>680</v>
      </c>
      <c r="D50" s="71" t="s">
        <v>728</v>
      </c>
      <c r="E50" s="71" t="s">
        <v>682</v>
      </c>
      <c r="F50" s="70" t="s">
        <v>687</v>
      </c>
      <c r="G50" s="71" t="s">
        <v>729</v>
      </c>
      <c r="H50" s="84"/>
      <c r="I50" s="72">
        <v>6</v>
      </c>
      <c r="J50" s="73">
        <v>12.69</v>
      </c>
      <c r="K50" s="83">
        <f t="shared" si="0"/>
        <v>76.14</v>
      </c>
      <c r="L50" s="84" t="s">
        <v>70</v>
      </c>
    </row>
    <row r="51" spans="1:12" x14ac:dyDescent="0.2">
      <c r="A51" s="70" t="s">
        <v>730</v>
      </c>
      <c r="B51" s="70" t="s">
        <v>679</v>
      </c>
      <c r="C51" s="70" t="s">
        <v>680</v>
      </c>
      <c r="D51" s="71" t="s">
        <v>731</v>
      </c>
      <c r="E51" s="71" t="s">
        <v>682</v>
      </c>
      <c r="F51" s="70" t="s">
        <v>687</v>
      </c>
      <c r="G51" s="71" t="s">
        <v>732</v>
      </c>
      <c r="H51" s="84"/>
      <c r="I51" s="72">
        <v>4</v>
      </c>
      <c r="J51" s="73">
        <v>11.2790224719101</v>
      </c>
      <c r="K51" s="83">
        <f t="shared" si="0"/>
        <v>45.116089887640399</v>
      </c>
      <c r="L51" s="84" t="s">
        <v>70</v>
      </c>
    </row>
    <row r="52" spans="1:12" x14ac:dyDescent="0.2">
      <c r="A52" s="70" t="s">
        <v>733</v>
      </c>
      <c r="B52" s="70" t="s">
        <v>679</v>
      </c>
      <c r="C52" s="70" t="s">
        <v>680</v>
      </c>
      <c r="D52" s="71" t="s">
        <v>734</v>
      </c>
      <c r="E52" s="71" t="s">
        <v>682</v>
      </c>
      <c r="F52" s="70" t="s">
        <v>687</v>
      </c>
      <c r="G52" s="71" t="s">
        <v>735</v>
      </c>
      <c r="H52" s="84"/>
      <c r="I52" s="72">
        <v>6</v>
      </c>
      <c r="J52" s="73">
        <v>2.84</v>
      </c>
      <c r="K52" s="83">
        <f t="shared" si="0"/>
        <v>17.04</v>
      </c>
      <c r="L52" s="84" t="s">
        <v>70</v>
      </c>
    </row>
    <row r="53" spans="1:12" x14ac:dyDescent="0.2">
      <c r="A53" s="70" t="s">
        <v>736</v>
      </c>
      <c r="B53" s="70" t="s">
        <v>679</v>
      </c>
      <c r="C53" s="70" t="s">
        <v>680</v>
      </c>
      <c r="D53" s="71" t="s">
        <v>737</v>
      </c>
      <c r="E53" s="71" t="s">
        <v>682</v>
      </c>
      <c r="F53" s="70" t="s">
        <v>694</v>
      </c>
      <c r="G53" s="71" t="s">
        <v>738</v>
      </c>
      <c r="H53" s="84"/>
      <c r="I53" s="72">
        <v>2</v>
      </c>
      <c r="J53" s="73">
        <v>22.77</v>
      </c>
      <c r="K53" s="83">
        <f t="shared" si="0"/>
        <v>45.54</v>
      </c>
      <c r="L53" s="84" t="s">
        <v>70</v>
      </c>
    </row>
    <row r="54" spans="1:12" x14ac:dyDescent="0.2">
      <c r="A54" s="70" t="s">
        <v>739</v>
      </c>
      <c r="B54" s="70" t="s">
        <v>679</v>
      </c>
      <c r="C54" s="70" t="s">
        <v>680</v>
      </c>
      <c r="D54" s="71" t="s">
        <v>740</v>
      </c>
      <c r="E54" s="71" t="s">
        <v>682</v>
      </c>
      <c r="F54" s="70" t="s">
        <v>741</v>
      </c>
      <c r="G54" s="71" t="s">
        <v>742</v>
      </c>
      <c r="H54" s="84"/>
      <c r="I54" s="72">
        <v>6</v>
      </c>
      <c r="J54" s="73">
        <v>5.07</v>
      </c>
      <c r="K54" s="83">
        <f t="shared" si="0"/>
        <v>30.42</v>
      </c>
      <c r="L54" s="84" t="s">
        <v>70</v>
      </c>
    </row>
    <row r="55" spans="1:12" x14ac:dyDescent="0.2">
      <c r="A55" s="70" t="s">
        <v>743</v>
      </c>
      <c r="B55" s="70" t="s">
        <v>679</v>
      </c>
      <c r="C55" s="70" t="s">
        <v>680</v>
      </c>
      <c r="D55" s="71" t="s">
        <v>744</v>
      </c>
      <c r="E55" s="71" t="s">
        <v>682</v>
      </c>
      <c r="F55" s="70" t="s">
        <v>694</v>
      </c>
      <c r="G55" s="71" t="s">
        <v>745</v>
      </c>
      <c r="H55" s="84"/>
      <c r="I55" s="72">
        <v>2</v>
      </c>
      <c r="J55" s="73">
        <v>8.01</v>
      </c>
      <c r="K55" s="83">
        <f t="shared" si="0"/>
        <v>16.02</v>
      </c>
      <c r="L55" s="84" t="s">
        <v>70</v>
      </c>
    </row>
    <row r="56" spans="1:12" x14ac:dyDescent="0.2">
      <c r="A56" s="70" t="s">
        <v>746</v>
      </c>
      <c r="B56" s="70" t="s">
        <v>679</v>
      </c>
      <c r="C56" s="70" t="s">
        <v>680</v>
      </c>
      <c r="D56" s="71" t="s">
        <v>747</v>
      </c>
      <c r="E56" s="71" t="s">
        <v>682</v>
      </c>
      <c r="F56" s="70" t="s">
        <v>687</v>
      </c>
      <c r="G56" s="71" t="s">
        <v>748</v>
      </c>
      <c r="H56" s="84"/>
      <c r="I56" s="72">
        <v>2</v>
      </c>
      <c r="J56" s="73">
        <v>9.08</v>
      </c>
      <c r="K56" s="83">
        <f t="shared" si="0"/>
        <v>18.16</v>
      </c>
      <c r="L56" s="84" t="s">
        <v>70</v>
      </c>
    </row>
    <row r="57" spans="1:12" x14ac:dyDescent="0.2">
      <c r="A57" s="70" t="s">
        <v>749</v>
      </c>
      <c r="B57" s="70" t="s">
        <v>679</v>
      </c>
      <c r="C57" s="70" t="s">
        <v>680</v>
      </c>
      <c r="D57" s="71" t="s">
        <v>750</v>
      </c>
      <c r="E57" s="71" t="s">
        <v>682</v>
      </c>
      <c r="F57" s="70" t="s">
        <v>751</v>
      </c>
      <c r="G57" s="71" t="s">
        <v>752</v>
      </c>
      <c r="H57" s="84"/>
      <c r="I57" s="72">
        <v>2</v>
      </c>
      <c r="J57" s="73">
        <v>641.74</v>
      </c>
      <c r="K57" s="83">
        <f t="shared" si="0"/>
        <v>1283.48</v>
      </c>
      <c r="L57" s="84" t="s">
        <v>70</v>
      </c>
    </row>
    <row r="58" spans="1:12" x14ac:dyDescent="0.2">
      <c r="A58" s="70" t="s">
        <v>753</v>
      </c>
      <c r="B58" s="70" t="s">
        <v>679</v>
      </c>
      <c r="C58" s="70" t="s">
        <v>680</v>
      </c>
      <c r="D58" s="71" t="s">
        <v>754</v>
      </c>
      <c r="E58" s="71" t="s">
        <v>682</v>
      </c>
      <c r="F58" s="70" t="s">
        <v>755</v>
      </c>
      <c r="G58" s="71" t="s">
        <v>756</v>
      </c>
      <c r="H58" s="84"/>
      <c r="I58" s="72">
        <v>1</v>
      </c>
      <c r="J58" s="73">
        <v>11.73</v>
      </c>
      <c r="K58" s="83">
        <f t="shared" si="0"/>
        <v>11.73</v>
      </c>
      <c r="L58" s="84" t="s">
        <v>70</v>
      </c>
    </row>
    <row r="59" spans="1:12" x14ac:dyDescent="0.2">
      <c r="A59" s="70" t="s">
        <v>757</v>
      </c>
      <c r="B59" s="70" t="s">
        <v>679</v>
      </c>
      <c r="C59" s="70" t="s">
        <v>680</v>
      </c>
      <c r="D59" s="71" t="s">
        <v>758</v>
      </c>
      <c r="E59" s="71" t="s">
        <v>682</v>
      </c>
      <c r="F59" s="70" t="s">
        <v>759</v>
      </c>
      <c r="G59" s="71" t="s">
        <v>760</v>
      </c>
      <c r="H59" s="84"/>
      <c r="I59" s="72">
        <v>2</v>
      </c>
      <c r="J59" s="73">
        <v>374.53</v>
      </c>
      <c r="K59" s="83">
        <f t="shared" si="0"/>
        <v>749.06</v>
      </c>
      <c r="L59" s="84" t="s">
        <v>70</v>
      </c>
    </row>
    <row r="60" spans="1:12" ht="25.5" x14ac:dyDescent="0.2">
      <c r="A60" s="70" t="s">
        <v>761</v>
      </c>
      <c r="B60" s="70" t="s">
        <v>679</v>
      </c>
      <c r="C60" s="70" t="s">
        <v>680</v>
      </c>
      <c r="D60" s="71" t="s">
        <v>762</v>
      </c>
      <c r="E60" s="71" t="s">
        <v>682</v>
      </c>
      <c r="F60" s="70" t="s">
        <v>694</v>
      </c>
      <c r="G60" s="71" t="s">
        <v>763</v>
      </c>
      <c r="H60" s="84"/>
      <c r="I60" s="72">
        <v>2</v>
      </c>
      <c r="J60" s="73">
        <v>8.6</v>
      </c>
      <c r="K60" s="83">
        <f t="shared" si="0"/>
        <v>17.2</v>
      </c>
      <c r="L60" s="84" t="s">
        <v>70</v>
      </c>
    </row>
    <row r="61" spans="1:12" x14ac:dyDescent="0.2">
      <c r="A61" s="70" t="s">
        <v>764</v>
      </c>
      <c r="B61" s="70" t="s">
        <v>679</v>
      </c>
      <c r="C61" s="70" t="s">
        <v>680</v>
      </c>
      <c r="D61" s="71" t="s">
        <v>765</v>
      </c>
      <c r="E61" s="71" t="s">
        <v>682</v>
      </c>
      <c r="F61" s="70" t="s">
        <v>704</v>
      </c>
      <c r="G61" s="71" t="s">
        <v>766</v>
      </c>
      <c r="H61" s="84"/>
      <c r="I61" s="72">
        <v>4</v>
      </c>
      <c r="J61" s="73">
        <v>40.03</v>
      </c>
      <c r="K61" s="83">
        <f t="shared" si="0"/>
        <v>160.12</v>
      </c>
      <c r="L61" s="84" t="s">
        <v>70</v>
      </c>
    </row>
    <row r="62" spans="1:12" ht="25.5" x14ac:dyDescent="0.2">
      <c r="A62" s="70" t="s">
        <v>767</v>
      </c>
      <c r="B62" s="70" t="s">
        <v>679</v>
      </c>
      <c r="C62" s="70" t="s">
        <v>680</v>
      </c>
      <c r="D62" s="71" t="s">
        <v>768</v>
      </c>
      <c r="E62" s="71" t="s">
        <v>682</v>
      </c>
      <c r="F62" s="70" t="s">
        <v>687</v>
      </c>
      <c r="G62" s="71" t="s">
        <v>769</v>
      </c>
      <c r="H62" s="84"/>
      <c r="I62" s="72">
        <v>4</v>
      </c>
      <c r="J62" s="73">
        <v>14.1</v>
      </c>
      <c r="K62" s="83">
        <f t="shared" si="0"/>
        <v>56.4</v>
      </c>
      <c r="L62" s="84" t="s">
        <v>70</v>
      </c>
    </row>
    <row r="63" spans="1:12" ht="25.5" x14ac:dyDescent="0.2">
      <c r="A63" s="70" t="s">
        <v>770</v>
      </c>
      <c r="B63" s="70" t="s">
        <v>679</v>
      </c>
      <c r="C63" s="70" t="s">
        <v>680</v>
      </c>
      <c r="D63" s="71" t="s">
        <v>771</v>
      </c>
      <c r="E63" s="71" t="s">
        <v>682</v>
      </c>
      <c r="F63" s="70" t="s">
        <v>687</v>
      </c>
      <c r="G63" s="71" t="s">
        <v>772</v>
      </c>
      <c r="H63" s="84"/>
      <c r="I63" s="72">
        <v>6</v>
      </c>
      <c r="J63" s="73">
        <v>10.79</v>
      </c>
      <c r="K63" s="83">
        <f t="shared" si="0"/>
        <v>64.739999999999995</v>
      </c>
      <c r="L63" s="84" t="s">
        <v>70</v>
      </c>
    </row>
    <row r="64" spans="1:12" ht="25.5" x14ac:dyDescent="0.2">
      <c r="A64" s="70" t="s">
        <v>773</v>
      </c>
      <c r="B64" s="70" t="s">
        <v>679</v>
      </c>
      <c r="C64" s="70" t="s">
        <v>680</v>
      </c>
      <c r="D64" s="71" t="s">
        <v>774</v>
      </c>
      <c r="E64" s="71" t="s">
        <v>682</v>
      </c>
      <c r="F64" s="70" t="s">
        <v>687</v>
      </c>
      <c r="G64" s="71" t="s">
        <v>775</v>
      </c>
      <c r="H64" s="84"/>
      <c r="I64" s="72">
        <v>2</v>
      </c>
      <c r="J64" s="73">
        <v>7.88</v>
      </c>
      <c r="K64" s="83">
        <f t="shared" si="0"/>
        <v>15.76</v>
      </c>
      <c r="L64" s="84" t="s">
        <v>70</v>
      </c>
    </row>
    <row r="65" spans="1:12" x14ac:dyDescent="0.2">
      <c r="A65" s="70" t="s">
        <v>776</v>
      </c>
      <c r="B65" s="70" t="s">
        <v>679</v>
      </c>
      <c r="C65" s="70" t="s">
        <v>680</v>
      </c>
      <c r="D65" s="71" t="s">
        <v>777</v>
      </c>
      <c r="E65" s="71" t="s">
        <v>682</v>
      </c>
      <c r="F65" s="70" t="s">
        <v>687</v>
      </c>
      <c r="G65" s="71" t="s">
        <v>778</v>
      </c>
      <c r="H65" s="84"/>
      <c r="I65" s="72">
        <v>10</v>
      </c>
      <c r="J65" s="73">
        <v>9.0500000000000007</v>
      </c>
      <c r="K65" s="83">
        <f t="shared" si="0"/>
        <v>90.5</v>
      </c>
      <c r="L65" s="84" t="s">
        <v>70</v>
      </c>
    </row>
    <row r="66" spans="1:12" ht="25.5" x14ac:dyDescent="0.2">
      <c r="A66" s="70" t="s">
        <v>779</v>
      </c>
      <c r="B66" s="70" t="s">
        <v>679</v>
      </c>
      <c r="C66" s="70" t="s">
        <v>680</v>
      </c>
      <c r="D66" s="71" t="s">
        <v>780</v>
      </c>
      <c r="E66" s="71" t="s">
        <v>682</v>
      </c>
      <c r="F66" s="70" t="s">
        <v>687</v>
      </c>
      <c r="G66" s="71" t="s">
        <v>781</v>
      </c>
      <c r="H66" s="84"/>
      <c r="I66" s="72">
        <v>10</v>
      </c>
      <c r="J66" s="73">
        <v>8.85</v>
      </c>
      <c r="K66" s="83">
        <f t="shared" si="0"/>
        <v>88.5</v>
      </c>
      <c r="L66" s="84" t="s">
        <v>70</v>
      </c>
    </row>
    <row r="67" spans="1:12" x14ac:dyDescent="0.2">
      <c r="A67" s="70" t="s">
        <v>782</v>
      </c>
      <c r="B67" s="70" t="s">
        <v>679</v>
      </c>
      <c r="C67" s="70" t="s">
        <v>680</v>
      </c>
      <c r="D67" s="71" t="s">
        <v>783</v>
      </c>
      <c r="E67" s="71" t="s">
        <v>682</v>
      </c>
      <c r="F67" s="70" t="s">
        <v>784</v>
      </c>
      <c r="G67" s="71" t="s">
        <v>785</v>
      </c>
      <c r="H67" s="84"/>
      <c r="I67" s="72">
        <v>1</v>
      </c>
      <c r="J67" s="73">
        <v>12.4</v>
      </c>
      <c r="K67" s="83">
        <f t="shared" ref="K67:K130" si="1">I67*J67</f>
        <v>12.4</v>
      </c>
      <c r="L67" s="84" t="s">
        <v>70</v>
      </c>
    </row>
    <row r="68" spans="1:12" ht="25.5" x14ac:dyDescent="0.2">
      <c r="A68" s="70" t="s">
        <v>786</v>
      </c>
      <c r="B68" s="70" t="s">
        <v>679</v>
      </c>
      <c r="C68" s="70" t="s">
        <v>680</v>
      </c>
      <c r="D68" s="71" t="s">
        <v>787</v>
      </c>
      <c r="E68" s="71" t="s">
        <v>682</v>
      </c>
      <c r="F68" s="70" t="s">
        <v>687</v>
      </c>
      <c r="G68" s="71" t="s">
        <v>788</v>
      </c>
      <c r="H68" s="84"/>
      <c r="I68" s="72">
        <v>10</v>
      </c>
      <c r="J68" s="73">
        <v>4.45</v>
      </c>
      <c r="K68" s="83">
        <f t="shared" si="1"/>
        <v>44.5</v>
      </c>
      <c r="L68" s="84" t="s">
        <v>70</v>
      </c>
    </row>
    <row r="69" spans="1:12" ht="25.5" x14ac:dyDescent="0.2">
      <c r="A69" s="70" t="s">
        <v>789</v>
      </c>
      <c r="B69" s="70" t="s">
        <v>679</v>
      </c>
      <c r="C69" s="70" t="s">
        <v>680</v>
      </c>
      <c r="D69" s="71" t="s">
        <v>790</v>
      </c>
      <c r="E69" s="71" t="s">
        <v>682</v>
      </c>
      <c r="F69" s="70" t="s">
        <v>712</v>
      </c>
      <c r="G69" s="71" t="s">
        <v>791</v>
      </c>
      <c r="H69" s="84"/>
      <c r="I69" s="72">
        <v>12</v>
      </c>
      <c r="J69" s="73">
        <v>10.5</v>
      </c>
      <c r="K69" s="83">
        <f t="shared" si="1"/>
        <v>126</v>
      </c>
      <c r="L69" s="84" t="s">
        <v>70</v>
      </c>
    </row>
    <row r="70" spans="1:12" ht="25.5" x14ac:dyDescent="0.2">
      <c r="A70" s="70" t="s">
        <v>792</v>
      </c>
      <c r="B70" s="70" t="s">
        <v>679</v>
      </c>
      <c r="C70" s="70" t="s">
        <v>680</v>
      </c>
      <c r="D70" s="71" t="s">
        <v>793</v>
      </c>
      <c r="E70" s="71" t="s">
        <v>682</v>
      </c>
      <c r="F70" s="70" t="s">
        <v>712</v>
      </c>
      <c r="G70" s="71" t="s">
        <v>794</v>
      </c>
      <c r="H70" s="84"/>
      <c r="I70" s="72">
        <v>12</v>
      </c>
      <c r="J70" s="73">
        <v>6.47</v>
      </c>
      <c r="K70" s="83">
        <f t="shared" si="1"/>
        <v>77.64</v>
      </c>
      <c r="L70" s="84" t="s">
        <v>70</v>
      </c>
    </row>
    <row r="71" spans="1:12" x14ac:dyDescent="0.2">
      <c r="A71" s="70" t="s">
        <v>795</v>
      </c>
      <c r="B71" s="70" t="s">
        <v>679</v>
      </c>
      <c r="C71" s="70" t="s">
        <v>680</v>
      </c>
      <c r="D71" s="71" t="s">
        <v>796</v>
      </c>
      <c r="E71" s="71" t="s">
        <v>682</v>
      </c>
      <c r="F71" s="70" t="s">
        <v>687</v>
      </c>
      <c r="G71" s="71" t="s">
        <v>797</v>
      </c>
      <c r="H71" s="84"/>
      <c r="I71" s="72">
        <v>2</v>
      </c>
      <c r="J71" s="73">
        <v>6.34</v>
      </c>
      <c r="K71" s="83">
        <f t="shared" si="1"/>
        <v>12.68</v>
      </c>
      <c r="L71" s="84" t="s">
        <v>70</v>
      </c>
    </row>
    <row r="72" spans="1:12" ht="25.5" x14ac:dyDescent="0.2">
      <c r="A72" s="70" t="s">
        <v>798</v>
      </c>
      <c r="B72" s="70" t="s">
        <v>679</v>
      </c>
      <c r="C72" s="70" t="s">
        <v>680</v>
      </c>
      <c r="D72" s="71" t="s">
        <v>799</v>
      </c>
      <c r="E72" s="71" t="s">
        <v>682</v>
      </c>
      <c r="F72" s="70" t="s">
        <v>712</v>
      </c>
      <c r="G72" s="71" t="s">
        <v>800</v>
      </c>
      <c r="H72" s="84"/>
      <c r="I72" s="72">
        <v>20</v>
      </c>
      <c r="J72" s="73">
        <v>13.93</v>
      </c>
      <c r="K72" s="83">
        <f t="shared" si="1"/>
        <v>278.60000000000002</v>
      </c>
      <c r="L72" s="84" t="s">
        <v>70</v>
      </c>
    </row>
    <row r="73" spans="1:12" ht="25.5" x14ac:dyDescent="0.2">
      <c r="A73" s="70" t="s">
        <v>801</v>
      </c>
      <c r="B73" s="70" t="s">
        <v>679</v>
      </c>
      <c r="C73" s="70" t="s">
        <v>680</v>
      </c>
      <c r="D73" s="71" t="s">
        <v>802</v>
      </c>
      <c r="E73" s="71" t="s">
        <v>682</v>
      </c>
      <c r="F73" s="70" t="s">
        <v>712</v>
      </c>
      <c r="G73" s="71" t="s">
        <v>803</v>
      </c>
      <c r="H73" s="84"/>
      <c r="I73" s="72">
        <v>4</v>
      </c>
      <c r="J73" s="73">
        <v>11.48</v>
      </c>
      <c r="K73" s="83">
        <f t="shared" si="1"/>
        <v>45.92</v>
      </c>
      <c r="L73" s="84" t="s">
        <v>70</v>
      </c>
    </row>
    <row r="74" spans="1:12" x14ac:dyDescent="0.2">
      <c r="A74" s="70" t="s">
        <v>804</v>
      </c>
      <c r="B74" s="70" t="s">
        <v>679</v>
      </c>
      <c r="C74" s="70" t="s">
        <v>680</v>
      </c>
      <c r="D74" s="71" t="s">
        <v>805</v>
      </c>
      <c r="E74" s="71" t="s">
        <v>682</v>
      </c>
      <c r="F74" s="70" t="s">
        <v>687</v>
      </c>
      <c r="G74" s="71" t="s">
        <v>806</v>
      </c>
      <c r="H74" s="84"/>
      <c r="I74" s="72">
        <v>4</v>
      </c>
      <c r="J74" s="73">
        <v>10.75</v>
      </c>
      <c r="K74" s="83">
        <f t="shared" si="1"/>
        <v>43</v>
      </c>
      <c r="L74" s="84" t="s">
        <v>70</v>
      </c>
    </row>
    <row r="75" spans="1:12" x14ac:dyDescent="0.2">
      <c r="A75" s="70" t="s">
        <v>807</v>
      </c>
      <c r="B75" s="70" t="s">
        <v>679</v>
      </c>
      <c r="C75" s="70" t="s">
        <v>680</v>
      </c>
      <c r="D75" s="71" t="s">
        <v>808</v>
      </c>
      <c r="E75" s="71" t="s">
        <v>682</v>
      </c>
      <c r="F75" s="70" t="s">
        <v>712</v>
      </c>
      <c r="G75" s="71" t="s">
        <v>809</v>
      </c>
      <c r="H75" s="84"/>
      <c r="I75" s="72">
        <v>16</v>
      </c>
      <c r="J75" s="73">
        <v>8.5399999999999991</v>
      </c>
      <c r="K75" s="83">
        <f t="shared" si="1"/>
        <v>136.63999999999999</v>
      </c>
      <c r="L75" s="84" t="s">
        <v>70</v>
      </c>
    </row>
    <row r="76" spans="1:12" x14ac:dyDescent="0.2">
      <c r="A76" s="70" t="s">
        <v>810</v>
      </c>
      <c r="B76" s="70" t="s">
        <v>679</v>
      </c>
      <c r="C76" s="70" t="s">
        <v>680</v>
      </c>
      <c r="D76" s="71" t="s">
        <v>811</v>
      </c>
      <c r="E76" s="71" t="s">
        <v>682</v>
      </c>
      <c r="F76" s="70" t="s">
        <v>712</v>
      </c>
      <c r="G76" s="71" t="s">
        <v>812</v>
      </c>
      <c r="H76" s="84"/>
      <c r="I76" s="72">
        <v>4</v>
      </c>
      <c r="J76" s="73">
        <v>7.61</v>
      </c>
      <c r="K76" s="83">
        <f t="shared" si="1"/>
        <v>30.44</v>
      </c>
      <c r="L76" s="84" t="s">
        <v>70</v>
      </c>
    </row>
    <row r="77" spans="1:12" x14ac:dyDescent="0.2">
      <c r="A77" s="70" t="s">
        <v>813</v>
      </c>
      <c r="B77" s="70" t="s">
        <v>679</v>
      </c>
      <c r="C77" s="70" t="s">
        <v>680</v>
      </c>
      <c r="D77" s="71" t="s">
        <v>814</v>
      </c>
      <c r="E77" s="71" t="s">
        <v>682</v>
      </c>
      <c r="F77" s="70" t="s">
        <v>712</v>
      </c>
      <c r="G77" s="71" t="s">
        <v>815</v>
      </c>
      <c r="H77" s="84"/>
      <c r="I77" s="72">
        <v>8</v>
      </c>
      <c r="J77" s="73">
        <v>5.83</v>
      </c>
      <c r="K77" s="83">
        <f t="shared" si="1"/>
        <v>46.64</v>
      </c>
      <c r="L77" s="84" t="s">
        <v>70</v>
      </c>
    </row>
    <row r="78" spans="1:12" x14ac:dyDescent="0.2">
      <c r="A78" s="70" t="s">
        <v>816</v>
      </c>
      <c r="B78" s="70" t="s">
        <v>679</v>
      </c>
      <c r="C78" s="70" t="s">
        <v>680</v>
      </c>
      <c r="D78" s="71" t="s">
        <v>817</v>
      </c>
      <c r="E78" s="71" t="s">
        <v>682</v>
      </c>
      <c r="F78" s="70" t="s">
        <v>712</v>
      </c>
      <c r="G78" s="71" t="s">
        <v>818</v>
      </c>
      <c r="H78" s="84"/>
      <c r="I78" s="72">
        <v>6</v>
      </c>
      <c r="J78" s="73">
        <v>10.19</v>
      </c>
      <c r="K78" s="83">
        <f t="shared" si="1"/>
        <v>61.14</v>
      </c>
      <c r="L78" s="84" t="s">
        <v>70</v>
      </c>
    </row>
    <row r="79" spans="1:12" x14ac:dyDescent="0.2">
      <c r="A79" s="70" t="s">
        <v>819</v>
      </c>
      <c r="B79" s="70" t="s">
        <v>679</v>
      </c>
      <c r="C79" s="70" t="s">
        <v>680</v>
      </c>
      <c r="D79" s="71" t="s">
        <v>820</v>
      </c>
      <c r="E79" s="71" t="s">
        <v>682</v>
      </c>
      <c r="F79" s="70" t="s">
        <v>821</v>
      </c>
      <c r="G79" s="71" t="s">
        <v>822</v>
      </c>
      <c r="H79" s="84"/>
      <c r="I79" s="72">
        <v>4</v>
      </c>
      <c r="J79" s="73">
        <v>2.21</v>
      </c>
      <c r="K79" s="83">
        <f t="shared" si="1"/>
        <v>8.84</v>
      </c>
      <c r="L79" s="84" t="s">
        <v>70</v>
      </c>
    </row>
    <row r="80" spans="1:12" x14ac:dyDescent="0.2">
      <c r="A80" s="70" t="s">
        <v>823</v>
      </c>
      <c r="B80" s="70" t="s">
        <v>679</v>
      </c>
      <c r="C80" s="70" t="s">
        <v>680</v>
      </c>
      <c r="D80" s="71" t="s">
        <v>824</v>
      </c>
      <c r="E80" s="71" t="s">
        <v>682</v>
      </c>
      <c r="F80" s="70" t="s">
        <v>712</v>
      </c>
      <c r="G80" s="71" t="s">
        <v>825</v>
      </c>
      <c r="H80" s="84"/>
      <c r="I80" s="72">
        <v>6</v>
      </c>
      <c r="J80" s="73">
        <v>9.4</v>
      </c>
      <c r="K80" s="83">
        <f t="shared" si="1"/>
        <v>56.400000000000006</v>
      </c>
      <c r="L80" s="84" t="s">
        <v>70</v>
      </c>
    </row>
    <row r="81" spans="1:12" x14ac:dyDescent="0.2">
      <c r="A81" s="70" t="s">
        <v>826</v>
      </c>
      <c r="B81" s="70" t="s">
        <v>679</v>
      </c>
      <c r="C81" s="70" t="s">
        <v>680</v>
      </c>
      <c r="D81" s="71" t="s">
        <v>827</v>
      </c>
      <c r="E81" s="71" t="s">
        <v>682</v>
      </c>
      <c r="F81" s="70" t="s">
        <v>704</v>
      </c>
      <c r="G81" s="71" t="s">
        <v>828</v>
      </c>
      <c r="H81" s="84"/>
      <c r="I81" s="72">
        <v>2</v>
      </c>
      <c r="J81" s="73">
        <v>9.1</v>
      </c>
      <c r="K81" s="83">
        <f t="shared" si="1"/>
        <v>18.2</v>
      </c>
      <c r="L81" s="84" t="s">
        <v>70</v>
      </c>
    </row>
    <row r="82" spans="1:12" x14ac:dyDescent="0.2">
      <c r="A82" s="70" t="s">
        <v>829</v>
      </c>
      <c r="B82" s="70" t="s">
        <v>679</v>
      </c>
      <c r="C82" s="70" t="s">
        <v>680</v>
      </c>
      <c r="D82" s="71" t="s">
        <v>830</v>
      </c>
      <c r="E82" s="71" t="s">
        <v>682</v>
      </c>
      <c r="F82" s="70" t="s">
        <v>687</v>
      </c>
      <c r="G82" s="71" t="s">
        <v>831</v>
      </c>
      <c r="H82" s="84"/>
      <c r="I82" s="72">
        <v>2</v>
      </c>
      <c r="J82" s="73">
        <v>18.88</v>
      </c>
      <c r="K82" s="83">
        <f t="shared" si="1"/>
        <v>37.76</v>
      </c>
      <c r="L82" s="84" t="s">
        <v>70</v>
      </c>
    </row>
    <row r="83" spans="1:12" x14ac:dyDescent="0.2">
      <c r="A83" s="70" t="s">
        <v>832</v>
      </c>
      <c r="B83" s="70" t="s">
        <v>679</v>
      </c>
      <c r="C83" s="70" t="s">
        <v>680</v>
      </c>
      <c r="D83" s="71" t="s">
        <v>833</v>
      </c>
      <c r="E83" s="71" t="s">
        <v>682</v>
      </c>
      <c r="F83" s="70" t="s">
        <v>834</v>
      </c>
      <c r="G83" s="71" t="s">
        <v>835</v>
      </c>
      <c r="H83" s="84"/>
      <c r="I83" s="72">
        <v>8</v>
      </c>
      <c r="J83" s="73">
        <v>61.75</v>
      </c>
      <c r="K83" s="83">
        <f t="shared" si="1"/>
        <v>494</v>
      </c>
      <c r="L83" s="84" t="s">
        <v>70</v>
      </c>
    </row>
    <row r="84" spans="1:12" x14ac:dyDescent="0.2">
      <c r="A84" s="70" t="s">
        <v>836</v>
      </c>
      <c r="B84" s="70" t="s">
        <v>679</v>
      </c>
      <c r="C84" s="70" t="s">
        <v>680</v>
      </c>
      <c r="D84" s="71" t="s">
        <v>837</v>
      </c>
      <c r="E84" s="71" t="s">
        <v>682</v>
      </c>
      <c r="F84" s="70" t="s">
        <v>838</v>
      </c>
      <c r="G84" s="71" t="s">
        <v>839</v>
      </c>
      <c r="H84" s="84"/>
      <c r="I84" s="72">
        <v>1</v>
      </c>
      <c r="J84" s="73">
        <v>2.15</v>
      </c>
      <c r="K84" s="83">
        <f t="shared" si="1"/>
        <v>2.15</v>
      </c>
      <c r="L84" s="84" t="s">
        <v>70</v>
      </c>
    </row>
    <row r="85" spans="1:12" x14ac:dyDescent="0.2">
      <c r="A85" s="70" t="s">
        <v>840</v>
      </c>
      <c r="B85" s="70" t="s">
        <v>679</v>
      </c>
      <c r="C85" s="70" t="s">
        <v>680</v>
      </c>
      <c r="D85" s="71" t="s">
        <v>841</v>
      </c>
      <c r="E85" s="71" t="s">
        <v>842</v>
      </c>
      <c r="F85" s="70" t="s">
        <v>843</v>
      </c>
      <c r="G85" s="71" t="s">
        <v>844</v>
      </c>
      <c r="H85" s="84"/>
      <c r="I85" s="72">
        <v>10</v>
      </c>
      <c r="J85" s="73">
        <v>4.6961325966850804</v>
      </c>
      <c r="K85" s="83">
        <f t="shared" si="1"/>
        <v>46.961325966850808</v>
      </c>
      <c r="L85" s="84" t="s">
        <v>70</v>
      </c>
    </row>
    <row r="86" spans="1:12" x14ac:dyDescent="0.2">
      <c r="A86" s="70" t="s">
        <v>845</v>
      </c>
      <c r="B86" s="70" t="s">
        <v>679</v>
      </c>
      <c r="C86" s="70" t="s">
        <v>680</v>
      </c>
      <c r="D86" s="71" t="s">
        <v>846</v>
      </c>
      <c r="E86" s="71" t="s">
        <v>682</v>
      </c>
      <c r="F86" s="70" t="s">
        <v>843</v>
      </c>
      <c r="G86" s="71" t="s">
        <v>847</v>
      </c>
      <c r="H86" s="84"/>
      <c r="I86" s="72">
        <v>20</v>
      </c>
      <c r="J86" s="73">
        <v>5.75</v>
      </c>
      <c r="K86" s="83">
        <f t="shared" si="1"/>
        <v>115</v>
      </c>
      <c r="L86" s="84" t="s">
        <v>70</v>
      </c>
    </row>
    <row r="87" spans="1:12" x14ac:dyDescent="0.2">
      <c r="A87" s="70" t="s">
        <v>848</v>
      </c>
      <c r="B87" s="70" t="s">
        <v>679</v>
      </c>
      <c r="C87" s="70" t="s">
        <v>680</v>
      </c>
      <c r="D87" s="71" t="s">
        <v>849</v>
      </c>
      <c r="E87" s="71" t="s">
        <v>682</v>
      </c>
      <c r="F87" s="70" t="s">
        <v>704</v>
      </c>
      <c r="G87" s="71" t="s">
        <v>850</v>
      </c>
      <c r="H87" s="84"/>
      <c r="I87" s="72">
        <v>4</v>
      </c>
      <c r="J87" s="73">
        <v>8.3000000000000007</v>
      </c>
      <c r="K87" s="83">
        <f t="shared" si="1"/>
        <v>33.200000000000003</v>
      </c>
      <c r="L87" s="84" t="s">
        <v>70</v>
      </c>
    </row>
    <row r="88" spans="1:12" x14ac:dyDescent="0.2">
      <c r="A88" s="70" t="s">
        <v>851</v>
      </c>
      <c r="B88" s="70" t="s">
        <v>679</v>
      </c>
      <c r="C88" s="70" t="s">
        <v>680</v>
      </c>
      <c r="D88" s="71" t="s">
        <v>852</v>
      </c>
      <c r="E88" s="71" t="s">
        <v>682</v>
      </c>
      <c r="F88" s="70" t="s">
        <v>704</v>
      </c>
      <c r="G88" s="71" t="s">
        <v>853</v>
      </c>
      <c r="H88" s="84"/>
      <c r="I88" s="72">
        <v>4</v>
      </c>
      <c r="J88" s="73">
        <v>8.3000000000000007</v>
      </c>
      <c r="K88" s="83">
        <f t="shared" si="1"/>
        <v>33.200000000000003</v>
      </c>
      <c r="L88" s="84" t="s">
        <v>70</v>
      </c>
    </row>
    <row r="89" spans="1:12" x14ac:dyDescent="0.2">
      <c r="A89" s="70" t="s">
        <v>854</v>
      </c>
      <c r="B89" s="70" t="s">
        <v>679</v>
      </c>
      <c r="C89" s="70" t="s">
        <v>680</v>
      </c>
      <c r="D89" s="71" t="s">
        <v>855</v>
      </c>
      <c r="E89" s="71" t="s">
        <v>682</v>
      </c>
      <c r="F89" s="70" t="s">
        <v>687</v>
      </c>
      <c r="G89" s="71" t="s">
        <v>856</v>
      </c>
      <c r="H89" s="84"/>
      <c r="I89" s="72">
        <v>4</v>
      </c>
      <c r="J89" s="73">
        <v>5.8</v>
      </c>
      <c r="K89" s="83">
        <f t="shared" si="1"/>
        <v>23.2</v>
      </c>
      <c r="L89" s="84" t="s">
        <v>70</v>
      </c>
    </row>
    <row r="90" spans="1:12" x14ac:dyDescent="0.2">
      <c r="A90" s="70" t="s">
        <v>857</v>
      </c>
      <c r="B90" s="70" t="s">
        <v>679</v>
      </c>
      <c r="C90" s="70" t="s">
        <v>680</v>
      </c>
      <c r="D90" s="71" t="s">
        <v>858</v>
      </c>
      <c r="E90" s="71" t="s">
        <v>682</v>
      </c>
      <c r="F90" s="70" t="s">
        <v>704</v>
      </c>
      <c r="G90" s="71" t="s">
        <v>859</v>
      </c>
      <c r="H90" s="84"/>
      <c r="I90" s="72">
        <v>1</v>
      </c>
      <c r="J90" s="73">
        <v>28.74</v>
      </c>
      <c r="K90" s="83">
        <f t="shared" si="1"/>
        <v>28.74</v>
      </c>
      <c r="L90" s="84" t="s">
        <v>70</v>
      </c>
    </row>
    <row r="91" spans="1:12" x14ac:dyDescent="0.2">
      <c r="A91" s="70" t="s">
        <v>860</v>
      </c>
      <c r="B91" s="70" t="s">
        <v>679</v>
      </c>
      <c r="C91" s="70" t="s">
        <v>680</v>
      </c>
      <c r="D91" s="71" t="s">
        <v>861</v>
      </c>
      <c r="E91" s="71" t="s">
        <v>682</v>
      </c>
      <c r="F91" s="70" t="s">
        <v>712</v>
      </c>
      <c r="G91" s="71" t="s">
        <v>862</v>
      </c>
      <c r="H91" s="84"/>
      <c r="I91" s="72">
        <v>4</v>
      </c>
      <c r="J91" s="73">
        <v>3.06</v>
      </c>
      <c r="K91" s="83">
        <f t="shared" si="1"/>
        <v>12.24</v>
      </c>
      <c r="L91" s="84" t="s">
        <v>70</v>
      </c>
    </row>
    <row r="92" spans="1:12" ht="25.5" x14ac:dyDescent="0.2">
      <c r="A92" s="70" t="s">
        <v>863</v>
      </c>
      <c r="B92" s="70" t="s">
        <v>679</v>
      </c>
      <c r="C92" s="70" t="s">
        <v>680</v>
      </c>
      <c r="D92" s="71" t="s">
        <v>864</v>
      </c>
      <c r="E92" s="71" t="s">
        <v>842</v>
      </c>
      <c r="F92" s="70" t="s">
        <v>712</v>
      </c>
      <c r="G92" s="71" t="s">
        <v>865</v>
      </c>
      <c r="H92" s="84"/>
      <c r="I92" s="84"/>
      <c r="J92" s="73">
        <v>0.78314917127071804</v>
      </c>
      <c r="K92" s="83">
        <f t="shared" si="1"/>
        <v>0</v>
      </c>
      <c r="L92" s="84" t="s">
        <v>70</v>
      </c>
    </row>
    <row r="93" spans="1:12" x14ac:dyDescent="0.2">
      <c r="A93" s="70" t="s">
        <v>866</v>
      </c>
      <c r="B93" s="70" t="s">
        <v>679</v>
      </c>
      <c r="C93" s="70" t="s">
        <v>680</v>
      </c>
      <c r="D93" s="71" t="s">
        <v>867</v>
      </c>
      <c r="E93" s="71" t="s">
        <v>682</v>
      </c>
      <c r="F93" s="70" t="s">
        <v>712</v>
      </c>
      <c r="G93" s="71" t="s">
        <v>868</v>
      </c>
      <c r="H93" s="84"/>
      <c r="I93" s="72">
        <v>4</v>
      </c>
      <c r="J93" s="73">
        <v>3.42</v>
      </c>
      <c r="K93" s="83">
        <f t="shared" si="1"/>
        <v>13.68</v>
      </c>
      <c r="L93" s="84" t="s">
        <v>70</v>
      </c>
    </row>
    <row r="94" spans="1:12" x14ac:dyDescent="0.2">
      <c r="A94" s="70" t="s">
        <v>869</v>
      </c>
      <c r="B94" s="70" t="s">
        <v>679</v>
      </c>
      <c r="C94" s="70" t="s">
        <v>680</v>
      </c>
      <c r="D94" s="71" t="s">
        <v>870</v>
      </c>
      <c r="E94" s="71" t="s">
        <v>842</v>
      </c>
      <c r="F94" s="70" t="s">
        <v>712</v>
      </c>
      <c r="G94" s="71" t="s">
        <v>868</v>
      </c>
      <c r="H94" s="84"/>
      <c r="I94" s="84"/>
      <c r="J94" s="73">
        <v>0.78314917127071804</v>
      </c>
      <c r="K94" s="83">
        <f t="shared" si="1"/>
        <v>0</v>
      </c>
      <c r="L94" s="84" t="s">
        <v>70</v>
      </c>
    </row>
    <row r="95" spans="1:12" x14ac:dyDescent="0.2">
      <c r="A95" s="70" t="s">
        <v>871</v>
      </c>
      <c r="B95" s="70" t="s">
        <v>679</v>
      </c>
      <c r="C95" s="70" t="s">
        <v>680</v>
      </c>
      <c r="D95" s="71" t="s">
        <v>872</v>
      </c>
      <c r="E95" s="71" t="s">
        <v>682</v>
      </c>
      <c r="F95" s="70" t="s">
        <v>712</v>
      </c>
      <c r="G95" s="71" t="s">
        <v>873</v>
      </c>
      <c r="H95" s="84"/>
      <c r="I95" s="72">
        <v>4</v>
      </c>
      <c r="J95" s="73">
        <v>4.32</v>
      </c>
      <c r="K95" s="83">
        <f t="shared" si="1"/>
        <v>17.28</v>
      </c>
      <c r="L95" s="84" t="s">
        <v>70</v>
      </c>
    </row>
    <row r="96" spans="1:12" x14ac:dyDescent="0.2">
      <c r="A96" s="70" t="s">
        <v>874</v>
      </c>
      <c r="B96" s="70" t="s">
        <v>679</v>
      </c>
      <c r="C96" s="70" t="s">
        <v>680</v>
      </c>
      <c r="D96" s="71" t="s">
        <v>875</v>
      </c>
      <c r="E96" s="71" t="s">
        <v>842</v>
      </c>
      <c r="F96" s="70" t="s">
        <v>712</v>
      </c>
      <c r="G96" s="71" t="s">
        <v>876</v>
      </c>
      <c r="H96" s="84"/>
      <c r="I96" s="84"/>
      <c r="J96" s="73">
        <v>1.1187845303867401</v>
      </c>
      <c r="K96" s="83">
        <f t="shared" si="1"/>
        <v>0</v>
      </c>
      <c r="L96" s="84" t="s">
        <v>70</v>
      </c>
    </row>
    <row r="97" spans="1:12" x14ac:dyDescent="0.2">
      <c r="A97" s="70" t="s">
        <v>877</v>
      </c>
      <c r="B97" s="70" t="s">
        <v>679</v>
      </c>
      <c r="C97" s="70" t="s">
        <v>680</v>
      </c>
      <c r="D97" s="71" t="s">
        <v>878</v>
      </c>
      <c r="E97" s="71" t="s">
        <v>682</v>
      </c>
      <c r="F97" s="70" t="s">
        <v>712</v>
      </c>
      <c r="G97" s="71" t="s">
        <v>879</v>
      </c>
      <c r="H97" s="84"/>
      <c r="I97" s="72">
        <v>4</v>
      </c>
      <c r="J97" s="73">
        <v>4.32</v>
      </c>
      <c r="K97" s="83">
        <f t="shared" si="1"/>
        <v>17.28</v>
      </c>
      <c r="L97" s="84" t="s">
        <v>70</v>
      </c>
    </row>
    <row r="98" spans="1:12" x14ac:dyDescent="0.2">
      <c r="A98" s="70" t="s">
        <v>880</v>
      </c>
      <c r="B98" s="70" t="s">
        <v>679</v>
      </c>
      <c r="C98" s="70" t="s">
        <v>680</v>
      </c>
      <c r="D98" s="71" t="s">
        <v>881</v>
      </c>
      <c r="E98" s="71" t="s">
        <v>842</v>
      </c>
      <c r="F98" s="70" t="s">
        <v>712</v>
      </c>
      <c r="G98" s="71" t="s">
        <v>882</v>
      </c>
      <c r="H98" s="84"/>
      <c r="I98" s="84"/>
      <c r="J98" s="73">
        <v>2.5955801104972398</v>
      </c>
      <c r="K98" s="83">
        <f t="shared" si="1"/>
        <v>0</v>
      </c>
      <c r="L98" s="84" t="s">
        <v>70</v>
      </c>
    </row>
    <row r="99" spans="1:12" x14ac:dyDescent="0.2">
      <c r="A99" s="70" t="s">
        <v>883</v>
      </c>
      <c r="B99" s="70" t="s">
        <v>679</v>
      </c>
      <c r="C99" s="70" t="s">
        <v>680</v>
      </c>
      <c r="D99" s="71" t="s">
        <v>884</v>
      </c>
      <c r="E99" s="71" t="s">
        <v>682</v>
      </c>
      <c r="F99" s="70" t="s">
        <v>704</v>
      </c>
      <c r="G99" s="71" t="s">
        <v>885</v>
      </c>
      <c r="H99" s="84"/>
      <c r="I99" s="72">
        <v>4</v>
      </c>
      <c r="J99" s="73">
        <v>40.520000000000003</v>
      </c>
      <c r="K99" s="83">
        <f t="shared" si="1"/>
        <v>162.08000000000001</v>
      </c>
      <c r="L99" s="84" t="s">
        <v>70</v>
      </c>
    </row>
    <row r="100" spans="1:12" x14ac:dyDescent="0.2">
      <c r="A100" s="70" t="s">
        <v>886</v>
      </c>
      <c r="B100" s="70" t="s">
        <v>679</v>
      </c>
      <c r="C100" s="70" t="s">
        <v>680</v>
      </c>
      <c r="D100" s="71" t="s">
        <v>887</v>
      </c>
      <c r="E100" s="71" t="s">
        <v>682</v>
      </c>
      <c r="F100" s="70" t="s">
        <v>843</v>
      </c>
      <c r="G100" s="71" t="s">
        <v>888</v>
      </c>
      <c r="H100" s="84"/>
      <c r="I100" s="72">
        <v>2</v>
      </c>
      <c r="J100" s="73">
        <v>29.39</v>
      </c>
      <c r="K100" s="83">
        <f t="shared" si="1"/>
        <v>58.78</v>
      </c>
      <c r="L100" s="84" t="s">
        <v>70</v>
      </c>
    </row>
    <row r="101" spans="1:12" x14ac:dyDescent="0.2">
      <c r="A101" s="70" t="s">
        <v>889</v>
      </c>
      <c r="B101" s="70" t="s">
        <v>679</v>
      </c>
      <c r="C101" s="70" t="s">
        <v>680</v>
      </c>
      <c r="D101" s="71" t="s">
        <v>890</v>
      </c>
      <c r="E101" s="71" t="s">
        <v>682</v>
      </c>
      <c r="F101" s="70" t="s">
        <v>704</v>
      </c>
      <c r="G101" s="71" t="s">
        <v>891</v>
      </c>
      <c r="H101" s="84"/>
      <c r="I101" s="72">
        <v>4</v>
      </c>
      <c r="J101" s="73">
        <v>11.73</v>
      </c>
      <c r="K101" s="83">
        <f t="shared" si="1"/>
        <v>46.92</v>
      </c>
      <c r="L101" s="84" t="s">
        <v>70</v>
      </c>
    </row>
    <row r="102" spans="1:12" ht="25.5" x14ac:dyDescent="0.2">
      <c r="A102" s="70" t="s">
        <v>892</v>
      </c>
      <c r="B102" s="70" t="s">
        <v>679</v>
      </c>
      <c r="C102" s="70" t="s">
        <v>680</v>
      </c>
      <c r="D102" s="71" t="s">
        <v>893</v>
      </c>
      <c r="E102" s="71" t="s">
        <v>682</v>
      </c>
      <c r="F102" s="70" t="s">
        <v>704</v>
      </c>
      <c r="G102" s="71" t="s">
        <v>894</v>
      </c>
      <c r="H102" s="84"/>
      <c r="I102" s="72">
        <v>6</v>
      </c>
      <c r="J102" s="73">
        <v>59.97</v>
      </c>
      <c r="K102" s="83">
        <f t="shared" si="1"/>
        <v>359.82</v>
      </c>
      <c r="L102" s="84" t="s">
        <v>70</v>
      </c>
    </row>
    <row r="103" spans="1:12" x14ac:dyDescent="0.2">
      <c r="A103" s="70" t="s">
        <v>895</v>
      </c>
      <c r="B103" s="70" t="s">
        <v>679</v>
      </c>
      <c r="C103" s="70" t="s">
        <v>680</v>
      </c>
      <c r="D103" s="71" t="s">
        <v>896</v>
      </c>
      <c r="E103" s="71" t="s">
        <v>682</v>
      </c>
      <c r="F103" s="70" t="s">
        <v>755</v>
      </c>
      <c r="G103" s="71" t="s">
        <v>897</v>
      </c>
      <c r="H103" s="84"/>
      <c r="I103" s="72">
        <v>4</v>
      </c>
      <c r="J103" s="73">
        <v>2.52</v>
      </c>
      <c r="K103" s="83">
        <f t="shared" si="1"/>
        <v>10.08</v>
      </c>
      <c r="L103" s="84" t="s">
        <v>70</v>
      </c>
    </row>
    <row r="104" spans="1:12" x14ac:dyDescent="0.2">
      <c r="A104" s="70" t="s">
        <v>898</v>
      </c>
      <c r="B104" s="70" t="s">
        <v>679</v>
      </c>
      <c r="C104" s="70" t="s">
        <v>680</v>
      </c>
      <c r="D104" s="71" t="s">
        <v>899</v>
      </c>
      <c r="E104" s="71" t="s">
        <v>682</v>
      </c>
      <c r="F104" s="70" t="s">
        <v>900</v>
      </c>
      <c r="G104" s="71" t="s">
        <v>901</v>
      </c>
      <c r="H104" s="84"/>
      <c r="I104" s="72">
        <v>6</v>
      </c>
      <c r="J104" s="73">
        <v>8.1999999999999993</v>
      </c>
      <c r="K104" s="83">
        <f t="shared" si="1"/>
        <v>49.199999999999996</v>
      </c>
      <c r="L104" s="84" t="s">
        <v>70</v>
      </c>
    </row>
    <row r="105" spans="1:12" x14ac:dyDescent="0.2">
      <c r="A105" s="70" t="s">
        <v>902</v>
      </c>
      <c r="B105" s="70" t="s">
        <v>679</v>
      </c>
      <c r="C105" s="70" t="s">
        <v>680</v>
      </c>
      <c r="D105" s="71" t="s">
        <v>903</v>
      </c>
      <c r="E105" s="71" t="s">
        <v>682</v>
      </c>
      <c r="F105" s="70" t="s">
        <v>712</v>
      </c>
      <c r="G105" s="71" t="s">
        <v>904</v>
      </c>
      <c r="H105" s="84"/>
      <c r="I105" s="72">
        <v>4</v>
      </c>
      <c r="J105" s="73">
        <v>6.81</v>
      </c>
      <c r="K105" s="83">
        <f t="shared" si="1"/>
        <v>27.24</v>
      </c>
      <c r="L105" s="84" t="s">
        <v>70</v>
      </c>
    </row>
    <row r="106" spans="1:12" x14ac:dyDescent="0.2">
      <c r="A106" s="70" t="s">
        <v>905</v>
      </c>
      <c r="B106" s="70" t="s">
        <v>679</v>
      </c>
      <c r="C106" s="70" t="s">
        <v>680</v>
      </c>
      <c r="D106" s="71" t="s">
        <v>906</v>
      </c>
      <c r="E106" s="71" t="s">
        <v>682</v>
      </c>
      <c r="F106" s="70" t="s">
        <v>664</v>
      </c>
      <c r="G106" s="71" t="s">
        <v>907</v>
      </c>
      <c r="H106" s="84"/>
      <c r="I106" s="72">
        <v>1</v>
      </c>
      <c r="J106" s="73">
        <v>69.38</v>
      </c>
      <c r="K106" s="83">
        <f t="shared" si="1"/>
        <v>69.38</v>
      </c>
      <c r="L106" s="84" t="s">
        <v>70</v>
      </c>
    </row>
    <row r="107" spans="1:12" x14ac:dyDescent="0.2">
      <c r="A107" s="70" t="s">
        <v>908</v>
      </c>
      <c r="B107" s="70" t="s">
        <v>679</v>
      </c>
      <c r="C107" s="70" t="s">
        <v>680</v>
      </c>
      <c r="D107" s="71" t="s">
        <v>909</v>
      </c>
      <c r="E107" s="71" t="s">
        <v>682</v>
      </c>
      <c r="F107" s="70" t="s">
        <v>687</v>
      </c>
      <c r="G107" s="71" t="s">
        <v>910</v>
      </c>
      <c r="H107" s="84"/>
      <c r="I107" s="72">
        <v>6</v>
      </c>
      <c r="J107" s="73">
        <v>22.05</v>
      </c>
      <c r="K107" s="83">
        <f t="shared" si="1"/>
        <v>132.30000000000001</v>
      </c>
      <c r="L107" s="84" t="s">
        <v>70</v>
      </c>
    </row>
    <row r="108" spans="1:12" ht="25.5" x14ac:dyDescent="0.2">
      <c r="A108" s="70" t="s">
        <v>911</v>
      </c>
      <c r="B108" s="70" t="s">
        <v>679</v>
      </c>
      <c r="C108" s="70" t="s">
        <v>680</v>
      </c>
      <c r="D108" s="71" t="s">
        <v>912</v>
      </c>
      <c r="E108" s="71" t="s">
        <v>682</v>
      </c>
      <c r="F108" s="70" t="s">
        <v>784</v>
      </c>
      <c r="G108" s="71" t="s">
        <v>913</v>
      </c>
      <c r="H108" s="84"/>
      <c r="I108" s="72">
        <v>1</v>
      </c>
      <c r="J108" s="73">
        <v>20.79</v>
      </c>
      <c r="K108" s="83">
        <f t="shared" si="1"/>
        <v>20.79</v>
      </c>
      <c r="L108" s="84" t="s">
        <v>70</v>
      </c>
    </row>
    <row r="109" spans="1:12" x14ac:dyDescent="0.2">
      <c r="A109" s="70" t="s">
        <v>914</v>
      </c>
      <c r="B109" s="70" t="s">
        <v>679</v>
      </c>
      <c r="C109" s="70" t="s">
        <v>680</v>
      </c>
      <c r="D109" s="71" t="s">
        <v>915</v>
      </c>
      <c r="E109" s="71" t="s">
        <v>682</v>
      </c>
      <c r="F109" s="70" t="s">
        <v>784</v>
      </c>
      <c r="G109" s="71" t="s">
        <v>916</v>
      </c>
      <c r="H109" s="84"/>
      <c r="I109" s="72">
        <v>1</v>
      </c>
      <c r="J109" s="73">
        <v>6.53</v>
      </c>
      <c r="K109" s="83">
        <f t="shared" si="1"/>
        <v>6.53</v>
      </c>
      <c r="L109" s="84" t="s">
        <v>70</v>
      </c>
    </row>
    <row r="110" spans="1:12" x14ac:dyDescent="0.2">
      <c r="A110" s="70" t="s">
        <v>917</v>
      </c>
      <c r="B110" s="70" t="s">
        <v>679</v>
      </c>
      <c r="C110" s="70" t="s">
        <v>680</v>
      </c>
      <c r="D110" s="71" t="s">
        <v>918</v>
      </c>
      <c r="E110" s="71" t="s">
        <v>682</v>
      </c>
      <c r="F110" s="70" t="s">
        <v>784</v>
      </c>
      <c r="G110" s="71" t="s">
        <v>919</v>
      </c>
      <c r="H110" s="84"/>
      <c r="I110" s="72">
        <v>1</v>
      </c>
      <c r="J110" s="73">
        <v>26.05</v>
      </c>
      <c r="K110" s="83">
        <f t="shared" si="1"/>
        <v>26.05</v>
      </c>
      <c r="L110" s="84" t="s">
        <v>70</v>
      </c>
    </row>
    <row r="111" spans="1:12" x14ac:dyDescent="0.2">
      <c r="A111" s="70" t="s">
        <v>920</v>
      </c>
      <c r="B111" s="70" t="s">
        <v>679</v>
      </c>
      <c r="C111" s="70" t="s">
        <v>680</v>
      </c>
      <c r="D111" s="71" t="s">
        <v>921</v>
      </c>
      <c r="E111" s="71" t="s">
        <v>682</v>
      </c>
      <c r="F111" s="70" t="s">
        <v>784</v>
      </c>
      <c r="G111" s="71" t="s">
        <v>922</v>
      </c>
      <c r="H111" s="84"/>
      <c r="I111" s="72">
        <v>1</v>
      </c>
      <c r="J111" s="73">
        <v>11.66</v>
      </c>
      <c r="K111" s="83">
        <f t="shared" si="1"/>
        <v>11.66</v>
      </c>
      <c r="L111" s="84" t="s">
        <v>70</v>
      </c>
    </row>
    <row r="112" spans="1:12" x14ac:dyDescent="0.2">
      <c r="A112" s="70" t="s">
        <v>923</v>
      </c>
      <c r="B112" s="70" t="s">
        <v>679</v>
      </c>
      <c r="C112" s="70" t="s">
        <v>680</v>
      </c>
      <c r="D112" s="71" t="s">
        <v>924</v>
      </c>
      <c r="E112" s="71" t="s">
        <v>682</v>
      </c>
      <c r="F112" s="70" t="s">
        <v>687</v>
      </c>
      <c r="G112" s="71" t="s">
        <v>925</v>
      </c>
      <c r="H112" s="84"/>
      <c r="I112" s="72">
        <v>1</v>
      </c>
      <c r="J112" s="73">
        <v>16.850000000000001</v>
      </c>
      <c r="K112" s="83">
        <f t="shared" si="1"/>
        <v>16.850000000000001</v>
      </c>
      <c r="L112" s="84" t="s">
        <v>70</v>
      </c>
    </row>
    <row r="113" spans="1:13" x14ac:dyDescent="0.2">
      <c r="A113" s="70" t="s">
        <v>926</v>
      </c>
      <c r="B113" s="70" t="s">
        <v>679</v>
      </c>
      <c r="C113" s="70" t="s">
        <v>680</v>
      </c>
      <c r="D113" s="71" t="s">
        <v>927</v>
      </c>
      <c r="E113" s="71" t="s">
        <v>682</v>
      </c>
      <c r="F113" s="70" t="s">
        <v>694</v>
      </c>
      <c r="G113" s="71" t="s">
        <v>928</v>
      </c>
      <c r="H113" s="84"/>
      <c r="I113" s="72">
        <v>4</v>
      </c>
      <c r="J113" s="73">
        <v>16.78</v>
      </c>
      <c r="K113" s="83">
        <f t="shared" si="1"/>
        <v>67.12</v>
      </c>
      <c r="L113" s="84" t="s">
        <v>70</v>
      </c>
    </row>
    <row r="114" spans="1:13" x14ac:dyDescent="0.2">
      <c r="A114" s="70" t="s">
        <v>929</v>
      </c>
      <c r="B114" s="70" t="s">
        <v>679</v>
      </c>
      <c r="C114" s="70" t="s">
        <v>680</v>
      </c>
      <c r="D114" s="71" t="s">
        <v>930</v>
      </c>
      <c r="E114" s="71" t="s">
        <v>682</v>
      </c>
      <c r="F114" s="70" t="s">
        <v>704</v>
      </c>
      <c r="G114" s="71" t="s">
        <v>931</v>
      </c>
      <c r="H114" s="84"/>
      <c r="I114" s="72">
        <v>2</v>
      </c>
      <c r="J114" s="73">
        <v>99.25</v>
      </c>
      <c r="K114" s="83">
        <f t="shared" si="1"/>
        <v>198.5</v>
      </c>
      <c r="L114" s="84" t="s">
        <v>70</v>
      </c>
    </row>
    <row r="115" spans="1:13" x14ac:dyDescent="0.2">
      <c r="A115" s="70" t="s">
        <v>932</v>
      </c>
      <c r="B115" s="70" t="s">
        <v>679</v>
      </c>
      <c r="C115" s="70" t="s">
        <v>680</v>
      </c>
      <c r="D115" s="71" t="s">
        <v>933</v>
      </c>
      <c r="E115" s="71" t="s">
        <v>682</v>
      </c>
      <c r="F115" s="70" t="s">
        <v>934</v>
      </c>
      <c r="G115" s="71" t="s">
        <v>935</v>
      </c>
      <c r="H115" s="84"/>
      <c r="I115" s="72">
        <v>4</v>
      </c>
      <c r="J115" s="73">
        <v>189.9</v>
      </c>
      <c r="K115" s="83">
        <f t="shared" si="1"/>
        <v>759.6</v>
      </c>
      <c r="L115" s="84" t="s">
        <v>70</v>
      </c>
    </row>
    <row r="116" spans="1:13" x14ac:dyDescent="0.2">
      <c r="A116" s="70" t="s">
        <v>936</v>
      </c>
      <c r="B116" s="70" t="s">
        <v>679</v>
      </c>
      <c r="C116" s="70" t="s">
        <v>680</v>
      </c>
      <c r="D116" s="71" t="s">
        <v>937</v>
      </c>
      <c r="E116" s="71" t="s">
        <v>682</v>
      </c>
      <c r="F116" s="70" t="s">
        <v>704</v>
      </c>
      <c r="G116" s="71" t="s">
        <v>938</v>
      </c>
      <c r="H116" s="84"/>
      <c r="I116" s="72">
        <v>2</v>
      </c>
      <c r="J116" s="73">
        <v>148.13</v>
      </c>
      <c r="K116" s="83">
        <f t="shared" si="1"/>
        <v>296.26</v>
      </c>
      <c r="L116" s="84" t="s">
        <v>70</v>
      </c>
    </row>
    <row r="117" spans="1:13" x14ac:dyDescent="0.2">
      <c r="A117" s="70" t="s">
        <v>939</v>
      </c>
      <c r="B117" s="70" t="s">
        <v>679</v>
      </c>
      <c r="C117" s="70" t="s">
        <v>680</v>
      </c>
      <c r="D117" s="71" t="s">
        <v>940</v>
      </c>
      <c r="E117" s="71" t="s">
        <v>842</v>
      </c>
      <c r="F117" s="70" t="s">
        <v>704</v>
      </c>
      <c r="G117" s="71" t="s">
        <v>941</v>
      </c>
      <c r="H117" s="84"/>
      <c r="I117" s="84"/>
      <c r="J117" s="73">
        <v>13.325966850828699</v>
      </c>
      <c r="K117" s="83">
        <f t="shared" si="1"/>
        <v>0</v>
      </c>
      <c r="L117" s="84" t="s">
        <v>70</v>
      </c>
    </row>
    <row r="118" spans="1:13" x14ac:dyDescent="0.2">
      <c r="A118" s="70" t="s">
        <v>942</v>
      </c>
      <c r="B118" s="70" t="s">
        <v>679</v>
      </c>
      <c r="C118" s="70" t="s">
        <v>680</v>
      </c>
      <c r="D118" s="71" t="s">
        <v>943</v>
      </c>
      <c r="E118" s="71" t="s">
        <v>682</v>
      </c>
      <c r="F118" s="70" t="s">
        <v>751</v>
      </c>
      <c r="G118" s="71" t="s">
        <v>944</v>
      </c>
      <c r="H118" s="84"/>
      <c r="I118" s="72">
        <v>1</v>
      </c>
      <c r="J118" s="73">
        <v>61.63</v>
      </c>
      <c r="K118" s="83">
        <f t="shared" si="1"/>
        <v>61.63</v>
      </c>
      <c r="L118" s="84" t="s">
        <v>70</v>
      </c>
    </row>
    <row r="119" spans="1:13" x14ac:dyDescent="0.2">
      <c r="A119" s="70" t="s">
        <v>945</v>
      </c>
      <c r="B119" s="70" t="s">
        <v>679</v>
      </c>
      <c r="C119" s="70" t="s">
        <v>680</v>
      </c>
      <c r="D119" s="71" t="s">
        <v>946</v>
      </c>
      <c r="E119" s="71" t="s">
        <v>682</v>
      </c>
      <c r="F119" s="70" t="s">
        <v>784</v>
      </c>
      <c r="G119" s="71" t="s">
        <v>947</v>
      </c>
      <c r="H119" s="84"/>
      <c r="I119" s="72">
        <v>6</v>
      </c>
      <c r="J119" s="73">
        <v>12.85</v>
      </c>
      <c r="K119" s="83">
        <f t="shared" si="1"/>
        <v>77.099999999999994</v>
      </c>
      <c r="L119" s="84" t="s">
        <v>70</v>
      </c>
    </row>
    <row r="120" spans="1:13" x14ac:dyDescent="0.2">
      <c r="A120" s="70" t="s">
        <v>948</v>
      </c>
      <c r="B120" s="70" t="s">
        <v>679</v>
      </c>
      <c r="C120" s="70" t="s">
        <v>680</v>
      </c>
      <c r="D120" s="71" t="s">
        <v>949</v>
      </c>
      <c r="E120" s="71" t="s">
        <v>682</v>
      </c>
      <c r="F120" s="70" t="s">
        <v>741</v>
      </c>
      <c r="G120" s="71" t="s">
        <v>950</v>
      </c>
      <c r="H120" s="84"/>
      <c r="I120" s="72">
        <v>10</v>
      </c>
      <c r="J120" s="73">
        <v>1.39</v>
      </c>
      <c r="K120" s="83">
        <f t="shared" si="1"/>
        <v>13.899999999999999</v>
      </c>
      <c r="L120" s="84" t="s">
        <v>70</v>
      </c>
    </row>
    <row r="121" spans="1:13" x14ac:dyDescent="0.2">
      <c r="A121" s="70" t="s">
        <v>951</v>
      </c>
      <c r="B121" s="70" t="s">
        <v>679</v>
      </c>
      <c r="C121" s="70" t="s">
        <v>680</v>
      </c>
      <c r="D121" s="71" t="s">
        <v>952</v>
      </c>
      <c r="E121" s="71" t="s">
        <v>682</v>
      </c>
      <c r="F121" s="70" t="s">
        <v>953</v>
      </c>
      <c r="G121" s="71" t="s">
        <v>954</v>
      </c>
      <c r="H121" s="84"/>
      <c r="I121" s="72">
        <v>2</v>
      </c>
      <c r="J121" s="73">
        <v>39.270000000000003</v>
      </c>
      <c r="K121" s="83">
        <f t="shared" si="1"/>
        <v>78.540000000000006</v>
      </c>
      <c r="L121" s="84" t="s">
        <v>70</v>
      </c>
      <c r="M121" s="86"/>
    </row>
    <row r="122" spans="1:13" x14ac:dyDescent="0.2">
      <c r="A122" s="70" t="s">
        <v>955</v>
      </c>
      <c r="B122" s="70" t="s">
        <v>10</v>
      </c>
      <c r="C122" s="70" t="s">
        <v>956</v>
      </c>
      <c r="D122" s="71" t="s">
        <v>957</v>
      </c>
      <c r="E122" s="71" t="s">
        <v>239</v>
      </c>
      <c r="F122" s="70" t="s">
        <v>958</v>
      </c>
      <c r="G122" s="71" t="s">
        <v>959</v>
      </c>
      <c r="H122" s="84"/>
      <c r="I122" s="72">
        <v>86</v>
      </c>
      <c r="J122" s="73">
        <v>20</v>
      </c>
      <c r="K122" s="83">
        <f t="shared" si="1"/>
        <v>1720</v>
      </c>
      <c r="L122" s="84" t="s">
        <v>1371</v>
      </c>
    </row>
    <row r="123" spans="1:13" x14ac:dyDescent="0.2">
      <c r="A123" s="70" t="s">
        <v>960</v>
      </c>
      <c r="B123" s="70" t="s">
        <v>961</v>
      </c>
      <c r="C123" s="70" t="s">
        <v>962</v>
      </c>
      <c r="D123" s="71" t="s">
        <v>963</v>
      </c>
      <c r="E123" s="71" t="s">
        <v>544</v>
      </c>
      <c r="F123" s="70" t="s">
        <v>964</v>
      </c>
      <c r="G123" s="71" t="s">
        <v>965</v>
      </c>
      <c r="H123" s="84"/>
      <c r="I123" s="72">
        <v>14</v>
      </c>
      <c r="J123" s="73">
        <v>123.76</v>
      </c>
      <c r="K123" s="83">
        <f t="shared" si="1"/>
        <v>1732.64</v>
      </c>
      <c r="L123" s="84" t="s">
        <v>70</v>
      </c>
    </row>
    <row r="124" spans="1:13" x14ac:dyDescent="0.2">
      <c r="A124" s="70" t="s">
        <v>966</v>
      </c>
      <c r="B124" s="70" t="s">
        <v>961</v>
      </c>
      <c r="C124" s="70" t="s">
        <v>962</v>
      </c>
      <c r="D124" s="71" t="s">
        <v>967</v>
      </c>
      <c r="E124" s="71" t="s">
        <v>544</v>
      </c>
      <c r="F124" s="70" t="s">
        <v>968</v>
      </c>
      <c r="G124" s="71" t="s">
        <v>969</v>
      </c>
      <c r="H124" s="84"/>
      <c r="I124" s="72">
        <v>1</v>
      </c>
      <c r="J124" s="73">
        <v>2871.64</v>
      </c>
      <c r="K124" s="83">
        <f t="shared" si="1"/>
        <v>2871.64</v>
      </c>
      <c r="L124" s="84" t="s">
        <v>70</v>
      </c>
    </row>
    <row r="125" spans="1:13" x14ac:dyDescent="0.2">
      <c r="A125" s="70" t="s">
        <v>970</v>
      </c>
      <c r="B125" s="70" t="s">
        <v>961</v>
      </c>
      <c r="C125" s="70" t="s">
        <v>962</v>
      </c>
      <c r="D125" s="71" t="s">
        <v>971</v>
      </c>
      <c r="E125" s="71" t="s">
        <v>544</v>
      </c>
      <c r="F125" s="70" t="s">
        <v>968</v>
      </c>
      <c r="G125" s="71" t="s">
        <v>972</v>
      </c>
      <c r="H125" s="84"/>
      <c r="I125" s="72">
        <v>1</v>
      </c>
      <c r="J125" s="73">
        <v>729.24</v>
      </c>
      <c r="K125" s="83">
        <f t="shared" si="1"/>
        <v>729.24</v>
      </c>
      <c r="L125" s="84" t="s">
        <v>70</v>
      </c>
    </row>
    <row r="126" spans="1:13" ht="25.5" x14ac:dyDescent="0.2">
      <c r="A126" s="70" t="s">
        <v>973</v>
      </c>
      <c r="B126" s="70" t="s">
        <v>961</v>
      </c>
      <c r="C126" s="70" t="s">
        <v>962</v>
      </c>
      <c r="D126" s="71" t="s">
        <v>974</v>
      </c>
      <c r="E126" s="71" t="s">
        <v>544</v>
      </c>
      <c r="F126" s="70" t="s">
        <v>964</v>
      </c>
      <c r="G126" s="71" t="s">
        <v>975</v>
      </c>
      <c r="H126" s="84"/>
      <c r="I126" s="72">
        <v>4</v>
      </c>
      <c r="J126" s="73">
        <v>248.27</v>
      </c>
      <c r="K126" s="83">
        <f t="shared" si="1"/>
        <v>993.08</v>
      </c>
      <c r="L126" s="84" t="s">
        <v>70</v>
      </c>
    </row>
    <row r="127" spans="1:13" x14ac:dyDescent="0.2">
      <c r="A127" s="70" t="s">
        <v>976</v>
      </c>
      <c r="B127" s="70" t="s">
        <v>961</v>
      </c>
      <c r="C127" s="70" t="s">
        <v>962</v>
      </c>
      <c r="D127" s="71" t="s">
        <v>977</v>
      </c>
      <c r="E127" s="71" t="s">
        <v>544</v>
      </c>
      <c r="F127" s="70" t="s">
        <v>978</v>
      </c>
      <c r="G127" s="71" t="s">
        <v>979</v>
      </c>
      <c r="H127" s="84"/>
      <c r="I127" s="72">
        <v>2</v>
      </c>
      <c r="J127" s="73">
        <v>2958.62</v>
      </c>
      <c r="K127" s="83">
        <f t="shared" si="1"/>
        <v>5917.24</v>
      </c>
      <c r="L127" s="84" t="s">
        <v>70</v>
      </c>
    </row>
    <row r="128" spans="1:13" x14ac:dyDescent="0.2">
      <c r="A128" s="70" t="s">
        <v>980</v>
      </c>
      <c r="B128" s="70" t="s">
        <v>961</v>
      </c>
      <c r="C128" s="70" t="s">
        <v>962</v>
      </c>
      <c r="D128" s="71" t="s">
        <v>981</v>
      </c>
      <c r="E128" s="71" t="s">
        <v>544</v>
      </c>
      <c r="F128" s="70" t="s">
        <v>982</v>
      </c>
      <c r="G128" s="71" t="s">
        <v>983</v>
      </c>
      <c r="H128" s="84"/>
      <c r="I128" s="72">
        <v>1</v>
      </c>
      <c r="J128" s="73">
        <v>729.19</v>
      </c>
      <c r="K128" s="83">
        <f t="shared" si="1"/>
        <v>729.19</v>
      </c>
      <c r="L128" s="84" t="s">
        <v>70</v>
      </c>
    </row>
    <row r="129" spans="1:12" x14ac:dyDescent="0.2">
      <c r="A129" s="70" t="s">
        <v>984</v>
      </c>
      <c r="B129" s="70" t="s">
        <v>961</v>
      </c>
      <c r="C129" s="70" t="s">
        <v>962</v>
      </c>
      <c r="D129" s="71" t="s">
        <v>985</v>
      </c>
      <c r="E129" s="71" t="s">
        <v>544</v>
      </c>
      <c r="F129" s="71" t="s">
        <v>986</v>
      </c>
      <c r="G129" s="71" t="s">
        <v>987</v>
      </c>
      <c r="H129" s="84"/>
      <c r="I129" s="72">
        <v>1</v>
      </c>
      <c r="J129" s="73">
        <v>12126.42</v>
      </c>
      <c r="K129" s="83">
        <f t="shared" si="1"/>
        <v>12126.42</v>
      </c>
      <c r="L129" s="84" t="s">
        <v>70</v>
      </c>
    </row>
    <row r="130" spans="1:12" ht="25.5" x14ac:dyDescent="0.2">
      <c r="A130" s="70" t="s">
        <v>988</v>
      </c>
      <c r="B130" s="70" t="s">
        <v>961</v>
      </c>
      <c r="C130" s="70" t="s">
        <v>962</v>
      </c>
      <c r="D130" s="71" t="s">
        <v>989</v>
      </c>
      <c r="E130" s="71" t="s">
        <v>149</v>
      </c>
      <c r="F130" s="70" t="s">
        <v>990</v>
      </c>
      <c r="G130" s="71" t="s">
        <v>991</v>
      </c>
      <c r="H130" s="84"/>
      <c r="I130" s="72">
        <v>1</v>
      </c>
      <c r="J130" s="73">
        <v>1644.29</v>
      </c>
      <c r="K130" s="83">
        <f t="shared" si="1"/>
        <v>1644.29</v>
      </c>
      <c r="L130" s="72" t="s">
        <v>1371</v>
      </c>
    </row>
    <row r="131" spans="1:12" ht="25.5" x14ac:dyDescent="0.2">
      <c r="A131" s="70" t="s">
        <v>992</v>
      </c>
      <c r="B131" s="70" t="s">
        <v>961</v>
      </c>
      <c r="C131" s="70" t="s">
        <v>962</v>
      </c>
      <c r="D131" s="71" t="s">
        <v>993</v>
      </c>
      <c r="E131" s="71" t="s">
        <v>149</v>
      </c>
      <c r="F131" s="70" t="s">
        <v>994</v>
      </c>
      <c r="G131" s="71" t="s">
        <v>995</v>
      </c>
      <c r="H131" s="84"/>
      <c r="I131" s="72">
        <v>1</v>
      </c>
      <c r="J131" s="73">
        <v>1426.9</v>
      </c>
      <c r="K131" s="83">
        <f t="shared" ref="K131:K194" si="2">I131*J131</f>
        <v>1426.9</v>
      </c>
      <c r="L131" s="72" t="s">
        <v>1371</v>
      </c>
    </row>
    <row r="132" spans="1:12" ht="25.5" x14ac:dyDescent="0.2">
      <c r="A132" s="70" t="s">
        <v>996</v>
      </c>
      <c r="B132" s="70" t="s">
        <v>961</v>
      </c>
      <c r="C132" s="70" t="s">
        <v>962</v>
      </c>
      <c r="D132" s="71" t="s">
        <v>997</v>
      </c>
      <c r="E132" s="71" t="s">
        <v>544</v>
      </c>
      <c r="F132" s="71" t="s">
        <v>664</v>
      </c>
      <c r="G132" s="71" t="s">
        <v>998</v>
      </c>
      <c r="H132" s="70" t="s">
        <v>999</v>
      </c>
      <c r="I132" s="72">
        <v>17</v>
      </c>
      <c r="J132" s="73">
        <v>1320.86</v>
      </c>
      <c r="K132" s="83">
        <f t="shared" si="2"/>
        <v>22454.62</v>
      </c>
      <c r="L132" s="72" t="s">
        <v>70</v>
      </c>
    </row>
    <row r="133" spans="1:12" ht="25.5" x14ac:dyDescent="0.2">
      <c r="A133" s="70" t="s">
        <v>1000</v>
      </c>
      <c r="B133" s="70" t="s">
        <v>961</v>
      </c>
      <c r="C133" s="70" t="s">
        <v>962</v>
      </c>
      <c r="D133" s="71" t="s">
        <v>1001</v>
      </c>
      <c r="E133" s="71" t="s">
        <v>1002</v>
      </c>
      <c r="F133" s="70" t="s">
        <v>1003</v>
      </c>
      <c r="G133" s="71" t="s">
        <v>1004</v>
      </c>
      <c r="H133" s="70" t="s">
        <v>1005</v>
      </c>
      <c r="I133" s="72">
        <v>2</v>
      </c>
      <c r="J133" s="73">
        <v>545.01</v>
      </c>
      <c r="K133" s="83">
        <f t="shared" si="2"/>
        <v>1090.02</v>
      </c>
      <c r="L133" s="72" t="s">
        <v>1371</v>
      </c>
    </row>
    <row r="134" spans="1:12" ht="25.5" x14ac:dyDescent="0.2">
      <c r="A134" s="70" t="s">
        <v>1006</v>
      </c>
      <c r="B134" s="70" t="s">
        <v>961</v>
      </c>
      <c r="C134" s="70" t="s">
        <v>962</v>
      </c>
      <c r="D134" s="71" t="s">
        <v>1007</v>
      </c>
      <c r="E134" s="71" t="s">
        <v>239</v>
      </c>
      <c r="F134" s="70" t="s">
        <v>524</v>
      </c>
      <c r="G134" s="71" t="s">
        <v>1008</v>
      </c>
      <c r="H134" s="84"/>
      <c r="I134" s="72">
        <v>3</v>
      </c>
      <c r="J134" s="73">
        <v>275</v>
      </c>
      <c r="K134" s="83">
        <f t="shared" si="2"/>
        <v>825</v>
      </c>
      <c r="L134" s="72" t="s">
        <v>1371</v>
      </c>
    </row>
    <row r="135" spans="1:12" ht="25.5" x14ac:dyDescent="0.2">
      <c r="A135" s="70" t="s">
        <v>1009</v>
      </c>
      <c r="B135" s="70" t="s">
        <v>961</v>
      </c>
      <c r="C135" s="70" t="s">
        <v>962</v>
      </c>
      <c r="D135" s="71" t="s">
        <v>1010</v>
      </c>
      <c r="E135" s="71" t="s">
        <v>166</v>
      </c>
      <c r="F135" s="70" t="s">
        <v>524</v>
      </c>
      <c r="G135" s="71" t="s">
        <v>1011</v>
      </c>
      <c r="H135" s="84"/>
      <c r="I135" s="72">
        <v>2</v>
      </c>
      <c r="J135" s="73">
        <v>554.88</v>
      </c>
      <c r="K135" s="83">
        <f t="shared" si="2"/>
        <v>1109.76</v>
      </c>
      <c r="L135" s="72" t="s">
        <v>1371</v>
      </c>
    </row>
    <row r="136" spans="1:12" ht="25.5" x14ac:dyDescent="0.2">
      <c r="A136" s="70" t="s">
        <v>1012</v>
      </c>
      <c r="B136" s="70" t="s">
        <v>961</v>
      </c>
      <c r="C136" s="70" t="s">
        <v>962</v>
      </c>
      <c r="D136" s="71" t="s">
        <v>1013</v>
      </c>
      <c r="E136" s="71" t="s">
        <v>544</v>
      </c>
      <c r="F136" s="70" t="s">
        <v>1014</v>
      </c>
      <c r="G136" s="71" t="s">
        <v>1015</v>
      </c>
      <c r="H136" s="84"/>
      <c r="I136" s="72">
        <v>2</v>
      </c>
      <c r="J136" s="73">
        <v>427.78</v>
      </c>
      <c r="K136" s="83">
        <f t="shared" si="2"/>
        <v>855.56</v>
      </c>
      <c r="L136" s="72" t="s">
        <v>70</v>
      </c>
    </row>
    <row r="137" spans="1:12" x14ac:dyDescent="0.2">
      <c r="A137" s="70" t="s">
        <v>1016</v>
      </c>
      <c r="B137" s="70" t="s">
        <v>961</v>
      </c>
      <c r="C137" s="70" t="s">
        <v>962</v>
      </c>
      <c r="D137" s="71" t="s">
        <v>1017</v>
      </c>
      <c r="E137" s="71" t="s">
        <v>544</v>
      </c>
      <c r="F137" s="70" t="s">
        <v>664</v>
      </c>
      <c r="G137" s="71" t="s">
        <v>1018</v>
      </c>
      <c r="H137" s="70" t="s">
        <v>170</v>
      </c>
      <c r="I137" s="72">
        <v>36</v>
      </c>
      <c r="J137" s="73">
        <v>24.57</v>
      </c>
      <c r="K137" s="83">
        <f t="shared" si="2"/>
        <v>884.52</v>
      </c>
      <c r="L137" s="72" t="s">
        <v>70</v>
      </c>
    </row>
    <row r="138" spans="1:12" x14ac:dyDescent="0.2">
      <c r="A138" s="70" t="s">
        <v>1019</v>
      </c>
      <c r="B138" s="70" t="s">
        <v>961</v>
      </c>
      <c r="C138" s="70" t="s">
        <v>962</v>
      </c>
      <c r="D138" s="71" t="s">
        <v>1020</v>
      </c>
      <c r="E138" s="71" t="s">
        <v>544</v>
      </c>
      <c r="F138" s="70" t="s">
        <v>1021</v>
      </c>
      <c r="G138" s="71" t="s">
        <v>1022</v>
      </c>
      <c r="H138" s="70" t="s">
        <v>170</v>
      </c>
      <c r="I138" s="72">
        <v>12</v>
      </c>
      <c r="J138" s="73">
        <v>5.69</v>
      </c>
      <c r="K138" s="83">
        <f t="shared" si="2"/>
        <v>68.28</v>
      </c>
      <c r="L138" s="72" t="s">
        <v>70</v>
      </c>
    </row>
    <row r="139" spans="1:12" x14ac:dyDescent="0.2">
      <c r="A139" s="70" t="s">
        <v>1023</v>
      </c>
      <c r="B139" s="70" t="s">
        <v>961</v>
      </c>
      <c r="C139" s="70" t="s">
        <v>962</v>
      </c>
      <c r="D139" s="71" t="s">
        <v>1020</v>
      </c>
      <c r="E139" s="71" t="s">
        <v>544</v>
      </c>
      <c r="F139" s="71" t="s">
        <v>1024</v>
      </c>
      <c r="G139" s="71" t="s">
        <v>1025</v>
      </c>
      <c r="H139" s="70" t="s">
        <v>170</v>
      </c>
      <c r="I139" s="72">
        <v>48</v>
      </c>
      <c r="J139" s="73">
        <v>5.67</v>
      </c>
      <c r="K139" s="83">
        <f t="shared" si="2"/>
        <v>272.15999999999997</v>
      </c>
      <c r="L139" s="72" t="s">
        <v>70</v>
      </c>
    </row>
    <row r="140" spans="1:12" x14ac:dyDescent="0.2">
      <c r="A140" s="70" t="s">
        <v>1026</v>
      </c>
      <c r="B140" s="70" t="s">
        <v>961</v>
      </c>
      <c r="C140" s="70" t="s">
        <v>962</v>
      </c>
      <c r="D140" s="71" t="s">
        <v>1027</v>
      </c>
      <c r="E140" s="71" t="s">
        <v>544</v>
      </c>
      <c r="F140" s="70" t="s">
        <v>1021</v>
      </c>
      <c r="G140" s="71" t="s">
        <v>1028</v>
      </c>
      <c r="H140" s="70" t="s">
        <v>1029</v>
      </c>
      <c r="I140" s="72">
        <v>8</v>
      </c>
      <c r="J140" s="73">
        <v>30.43</v>
      </c>
      <c r="K140" s="83">
        <f t="shared" si="2"/>
        <v>243.44</v>
      </c>
      <c r="L140" s="72" t="s">
        <v>70</v>
      </c>
    </row>
    <row r="141" spans="1:12" x14ac:dyDescent="0.2">
      <c r="A141" s="70" t="s">
        <v>1030</v>
      </c>
      <c r="B141" s="70" t="s">
        <v>961</v>
      </c>
      <c r="C141" s="70" t="s">
        <v>962</v>
      </c>
      <c r="D141" s="71" t="s">
        <v>1027</v>
      </c>
      <c r="E141" s="71" t="s">
        <v>544</v>
      </c>
      <c r="F141" s="71" t="s">
        <v>1024</v>
      </c>
      <c r="G141" s="71" t="s">
        <v>1031</v>
      </c>
      <c r="H141" s="70" t="s">
        <v>1029</v>
      </c>
      <c r="I141" s="72">
        <v>16</v>
      </c>
      <c r="J141" s="73">
        <v>30.43</v>
      </c>
      <c r="K141" s="83">
        <f t="shared" si="2"/>
        <v>486.88</v>
      </c>
      <c r="L141" s="72" t="s">
        <v>70</v>
      </c>
    </row>
    <row r="142" spans="1:12" x14ac:dyDescent="0.2">
      <c r="A142" s="70" t="s">
        <v>1032</v>
      </c>
      <c r="B142" s="70" t="s">
        <v>961</v>
      </c>
      <c r="C142" s="70" t="s">
        <v>962</v>
      </c>
      <c r="D142" s="71" t="s">
        <v>1033</v>
      </c>
      <c r="E142" s="71" t="s">
        <v>544</v>
      </c>
      <c r="F142" s="70" t="s">
        <v>664</v>
      </c>
      <c r="G142" s="71" t="s">
        <v>1034</v>
      </c>
      <c r="H142" s="70" t="s">
        <v>1035</v>
      </c>
      <c r="I142" s="72">
        <v>44</v>
      </c>
      <c r="J142" s="73">
        <v>6.64</v>
      </c>
      <c r="K142" s="83">
        <f t="shared" si="2"/>
        <v>292.15999999999997</v>
      </c>
      <c r="L142" s="72" t="s">
        <v>70</v>
      </c>
    </row>
    <row r="143" spans="1:12" x14ac:dyDescent="0.2">
      <c r="A143" s="70" t="s">
        <v>1036</v>
      </c>
      <c r="B143" s="70" t="s">
        <v>961</v>
      </c>
      <c r="C143" s="70" t="s">
        <v>962</v>
      </c>
      <c r="D143" s="71" t="s">
        <v>1037</v>
      </c>
      <c r="E143" s="71" t="s">
        <v>544</v>
      </c>
      <c r="F143" s="71" t="s">
        <v>664</v>
      </c>
      <c r="G143" s="71" t="s">
        <v>1034</v>
      </c>
      <c r="H143" s="70" t="s">
        <v>1035</v>
      </c>
      <c r="I143" s="72">
        <v>57</v>
      </c>
      <c r="J143" s="73">
        <v>6.64</v>
      </c>
      <c r="K143" s="83">
        <f t="shared" si="2"/>
        <v>378.47999999999996</v>
      </c>
      <c r="L143" s="72" t="s">
        <v>70</v>
      </c>
    </row>
    <row r="144" spans="1:12" x14ac:dyDescent="0.2">
      <c r="A144" s="70" t="s">
        <v>1038</v>
      </c>
      <c r="B144" s="70" t="s">
        <v>961</v>
      </c>
      <c r="C144" s="70" t="s">
        <v>962</v>
      </c>
      <c r="D144" s="71" t="s">
        <v>1039</v>
      </c>
      <c r="E144" s="71" t="s">
        <v>1040</v>
      </c>
      <c r="F144" s="71" t="s">
        <v>1041</v>
      </c>
      <c r="G144" s="71" t="s">
        <v>1042</v>
      </c>
      <c r="H144" s="84"/>
      <c r="I144" s="72">
        <v>1</v>
      </c>
      <c r="J144" s="73">
        <v>17625</v>
      </c>
      <c r="K144" s="83">
        <f t="shared" si="2"/>
        <v>17625</v>
      </c>
      <c r="L144" s="84" t="s">
        <v>1373</v>
      </c>
    </row>
    <row r="145" spans="1:13" x14ac:dyDescent="0.2">
      <c r="A145" s="70" t="s">
        <v>1043</v>
      </c>
      <c r="B145" s="70" t="s">
        <v>961</v>
      </c>
      <c r="C145" s="70" t="s">
        <v>962</v>
      </c>
      <c r="D145" s="71" t="s">
        <v>1044</v>
      </c>
      <c r="E145" s="71" t="s">
        <v>1045</v>
      </c>
      <c r="F145" s="71" t="s">
        <v>1046</v>
      </c>
      <c r="G145" s="71" t="s">
        <v>1047</v>
      </c>
      <c r="H145" s="84"/>
      <c r="I145" s="72">
        <v>1</v>
      </c>
      <c r="J145" s="73">
        <v>3919</v>
      </c>
      <c r="K145" s="83">
        <f t="shared" si="2"/>
        <v>3919</v>
      </c>
      <c r="L145" s="84" t="s">
        <v>1373</v>
      </c>
    </row>
    <row r="146" spans="1:13" x14ac:dyDescent="0.2">
      <c r="A146" s="70" t="s">
        <v>1048</v>
      </c>
      <c r="B146" s="70" t="s">
        <v>961</v>
      </c>
      <c r="C146" s="70" t="s">
        <v>962</v>
      </c>
      <c r="D146" s="71" t="s">
        <v>1049</v>
      </c>
      <c r="E146" s="71" t="s">
        <v>1045</v>
      </c>
      <c r="F146" s="71" t="s">
        <v>1046</v>
      </c>
      <c r="G146" s="71" t="s">
        <v>1050</v>
      </c>
      <c r="H146" s="84"/>
      <c r="I146" s="72">
        <v>1</v>
      </c>
      <c r="J146" s="73">
        <v>3404</v>
      </c>
      <c r="K146" s="83">
        <f t="shared" si="2"/>
        <v>3404</v>
      </c>
      <c r="L146" s="84" t="s">
        <v>1373</v>
      </c>
    </row>
    <row r="147" spans="1:13" x14ac:dyDescent="0.2">
      <c r="A147" s="70" t="s">
        <v>1051</v>
      </c>
      <c r="B147" s="70" t="s">
        <v>961</v>
      </c>
      <c r="C147" s="70" t="s">
        <v>962</v>
      </c>
      <c r="D147" s="71" t="s">
        <v>1052</v>
      </c>
      <c r="E147" s="71" t="s">
        <v>1045</v>
      </c>
      <c r="F147" s="71" t="s">
        <v>1053</v>
      </c>
      <c r="G147" s="74"/>
      <c r="H147" s="84"/>
      <c r="I147" s="72">
        <v>1</v>
      </c>
      <c r="J147" s="73">
        <v>1598.84</v>
      </c>
      <c r="K147" s="83">
        <f t="shared" si="2"/>
        <v>1598.84</v>
      </c>
      <c r="L147" s="84" t="s">
        <v>1373</v>
      </c>
      <c r="M147" s="86"/>
    </row>
    <row r="148" spans="1:13" ht="25.5" x14ac:dyDescent="0.2">
      <c r="A148" s="70" t="s">
        <v>1054</v>
      </c>
      <c r="B148" s="70" t="s">
        <v>1055</v>
      </c>
      <c r="C148" s="70" t="s">
        <v>1056</v>
      </c>
      <c r="D148" s="71" t="s">
        <v>1057</v>
      </c>
      <c r="E148" s="71" t="s">
        <v>149</v>
      </c>
      <c r="F148" s="70" t="s">
        <v>1058</v>
      </c>
      <c r="G148" s="71" t="s">
        <v>1059</v>
      </c>
      <c r="H148" s="84"/>
      <c r="I148" s="72">
        <v>1</v>
      </c>
      <c r="J148" s="73">
        <v>19686</v>
      </c>
      <c r="K148" s="83">
        <f t="shared" si="2"/>
        <v>19686</v>
      </c>
      <c r="L148" s="72" t="s">
        <v>1371</v>
      </c>
    </row>
    <row r="149" spans="1:13" ht="38.25" x14ac:dyDescent="0.2">
      <c r="A149" s="70" t="s">
        <v>1060</v>
      </c>
      <c r="B149" s="70" t="s">
        <v>1055</v>
      </c>
      <c r="C149" s="70" t="s">
        <v>1056</v>
      </c>
      <c r="D149" s="71" t="s">
        <v>1061</v>
      </c>
      <c r="E149" s="71" t="s">
        <v>149</v>
      </c>
      <c r="F149" s="70" t="s">
        <v>1058</v>
      </c>
      <c r="G149" s="71" t="s">
        <v>1062</v>
      </c>
      <c r="H149" s="84"/>
      <c r="I149" s="72">
        <v>1</v>
      </c>
      <c r="J149" s="73">
        <v>3537.7</v>
      </c>
      <c r="K149" s="83">
        <f t="shared" si="2"/>
        <v>3537.7</v>
      </c>
      <c r="L149" s="72" t="s">
        <v>1371</v>
      </c>
    </row>
    <row r="150" spans="1:13" ht="25.5" x14ac:dyDescent="0.2">
      <c r="A150" s="70" t="s">
        <v>1063</v>
      </c>
      <c r="B150" s="70" t="s">
        <v>1055</v>
      </c>
      <c r="C150" s="70" t="s">
        <v>1056</v>
      </c>
      <c r="D150" s="71" t="s">
        <v>1064</v>
      </c>
      <c r="E150" s="71" t="s">
        <v>149</v>
      </c>
      <c r="F150" s="70" t="s">
        <v>1065</v>
      </c>
      <c r="G150" s="71" t="s">
        <v>1066</v>
      </c>
      <c r="H150" s="84"/>
      <c r="I150" s="72">
        <v>1</v>
      </c>
      <c r="J150" s="73">
        <v>617.49</v>
      </c>
      <c r="K150" s="83">
        <f t="shared" si="2"/>
        <v>617.49</v>
      </c>
      <c r="L150" s="72" t="s">
        <v>1371</v>
      </c>
    </row>
    <row r="151" spans="1:13" x14ac:dyDescent="0.2">
      <c r="A151" s="70" t="s">
        <v>1067</v>
      </c>
      <c r="B151" s="70" t="s">
        <v>1055</v>
      </c>
      <c r="C151" s="70" t="s">
        <v>1068</v>
      </c>
      <c r="D151" s="71" t="s">
        <v>1069</v>
      </c>
      <c r="E151" s="71" t="s">
        <v>1070</v>
      </c>
      <c r="F151" s="70" t="s">
        <v>1070</v>
      </c>
      <c r="G151" s="71" t="s">
        <v>1071</v>
      </c>
      <c r="H151" s="84"/>
      <c r="I151" s="72">
        <v>2</v>
      </c>
      <c r="J151" s="73">
        <v>2405</v>
      </c>
      <c r="K151" s="83">
        <f t="shared" si="2"/>
        <v>4810</v>
      </c>
      <c r="L151" s="84" t="s">
        <v>70</v>
      </c>
    </row>
    <row r="152" spans="1:13" ht="25.5" x14ac:dyDescent="0.2">
      <c r="A152" s="70" t="s">
        <v>1072</v>
      </c>
      <c r="B152" s="70" t="s">
        <v>1055</v>
      </c>
      <c r="C152" s="70" t="s">
        <v>1068</v>
      </c>
      <c r="D152" s="71" t="s">
        <v>1073</v>
      </c>
      <c r="E152" s="71" t="s">
        <v>1070</v>
      </c>
      <c r="F152" s="70" t="s">
        <v>1074</v>
      </c>
      <c r="G152" s="71" t="s">
        <v>1075</v>
      </c>
      <c r="H152" s="84"/>
      <c r="I152" s="72">
        <v>8</v>
      </c>
      <c r="J152" s="73">
        <v>1890.75</v>
      </c>
      <c r="K152" s="83">
        <f t="shared" si="2"/>
        <v>15126</v>
      </c>
      <c r="L152" s="84" t="s">
        <v>70</v>
      </c>
    </row>
    <row r="153" spans="1:13" x14ac:dyDescent="0.2">
      <c r="A153" s="70" t="s">
        <v>1076</v>
      </c>
      <c r="B153" s="70" t="s">
        <v>1055</v>
      </c>
      <c r="C153" s="70" t="s">
        <v>1068</v>
      </c>
      <c r="D153" s="71" t="s">
        <v>1077</v>
      </c>
      <c r="E153" s="71" t="s">
        <v>1070</v>
      </c>
      <c r="F153" s="70" t="s">
        <v>1070</v>
      </c>
      <c r="G153" s="71" t="s">
        <v>1078</v>
      </c>
      <c r="H153" s="70" t="s">
        <v>1079</v>
      </c>
      <c r="I153" s="72">
        <v>1</v>
      </c>
      <c r="J153" s="73">
        <v>980</v>
      </c>
      <c r="K153" s="83">
        <f t="shared" si="2"/>
        <v>980</v>
      </c>
      <c r="L153" s="84" t="s">
        <v>70</v>
      </c>
    </row>
    <row r="154" spans="1:13" ht="25.5" x14ac:dyDescent="0.2">
      <c r="A154" s="70" t="s">
        <v>1080</v>
      </c>
      <c r="B154" s="70" t="s">
        <v>1055</v>
      </c>
      <c r="C154" s="70" t="s">
        <v>596</v>
      </c>
      <c r="D154" s="71" t="s">
        <v>1081</v>
      </c>
      <c r="E154" s="71" t="s">
        <v>1070</v>
      </c>
      <c r="F154" s="70" t="s">
        <v>1070</v>
      </c>
      <c r="G154" s="71" t="s">
        <v>1082</v>
      </c>
      <c r="H154" s="70" t="s">
        <v>1083</v>
      </c>
      <c r="I154" s="72">
        <v>1</v>
      </c>
      <c r="J154" s="73">
        <v>1496</v>
      </c>
      <c r="K154" s="83">
        <f t="shared" si="2"/>
        <v>1496</v>
      </c>
      <c r="L154" s="84" t="s">
        <v>70</v>
      </c>
    </row>
    <row r="155" spans="1:13" ht="25.5" x14ac:dyDescent="0.2">
      <c r="A155" s="70" t="s">
        <v>1084</v>
      </c>
      <c r="B155" s="70" t="s">
        <v>1055</v>
      </c>
      <c r="C155" s="70" t="s">
        <v>596</v>
      </c>
      <c r="D155" s="71" t="s">
        <v>1081</v>
      </c>
      <c r="E155" s="71" t="s">
        <v>1070</v>
      </c>
      <c r="F155" s="70" t="s">
        <v>1070</v>
      </c>
      <c r="G155" s="71" t="s">
        <v>1085</v>
      </c>
      <c r="H155" s="70" t="s">
        <v>1083</v>
      </c>
      <c r="I155" s="72">
        <v>1</v>
      </c>
      <c r="J155" s="73">
        <v>1560</v>
      </c>
      <c r="K155" s="83">
        <f t="shared" si="2"/>
        <v>1560</v>
      </c>
      <c r="L155" s="84" t="s">
        <v>70</v>
      </c>
    </row>
    <row r="156" spans="1:13" ht="25.5" x14ac:dyDescent="0.2">
      <c r="A156" s="70" t="s">
        <v>1086</v>
      </c>
      <c r="B156" s="70" t="s">
        <v>1055</v>
      </c>
      <c r="C156" s="70" t="s">
        <v>596</v>
      </c>
      <c r="D156" s="71" t="s">
        <v>1081</v>
      </c>
      <c r="E156" s="71" t="s">
        <v>1070</v>
      </c>
      <c r="F156" s="70" t="s">
        <v>1070</v>
      </c>
      <c r="G156" s="71" t="s">
        <v>1087</v>
      </c>
      <c r="H156" s="70" t="s">
        <v>1083</v>
      </c>
      <c r="I156" s="72">
        <v>6</v>
      </c>
      <c r="J156" s="73">
        <v>1430</v>
      </c>
      <c r="K156" s="83">
        <f t="shared" si="2"/>
        <v>8580</v>
      </c>
      <c r="L156" s="84" t="s">
        <v>70</v>
      </c>
    </row>
    <row r="157" spans="1:13" ht="25.5" x14ac:dyDescent="0.2">
      <c r="A157" s="70" t="s">
        <v>1088</v>
      </c>
      <c r="B157" s="70" t="s">
        <v>1055</v>
      </c>
      <c r="C157" s="70" t="s">
        <v>596</v>
      </c>
      <c r="D157" s="71" t="s">
        <v>1081</v>
      </c>
      <c r="E157" s="71" t="s">
        <v>1070</v>
      </c>
      <c r="F157" s="70" t="s">
        <v>1070</v>
      </c>
      <c r="G157" s="71" t="s">
        <v>1089</v>
      </c>
      <c r="H157" s="70" t="s">
        <v>1083</v>
      </c>
      <c r="I157" s="72">
        <v>3</v>
      </c>
      <c r="J157" s="73">
        <v>1496</v>
      </c>
      <c r="K157" s="83">
        <f t="shared" si="2"/>
        <v>4488</v>
      </c>
      <c r="L157" s="84" t="s">
        <v>70</v>
      </c>
    </row>
    <row r="158" spans="1:13" x14ac:dyDescent="0.2">
      <c r="A158" s="70" t="s">
        <v>1090</v>
      </c>
      <c r="B158" s="70" t="s">
        <v>1055</v>
      </c>
      <c r="C158" s="70" t="s">
        <v>1068</v>
      </c>
      <c r="D158" s="71" t="s">
        <v>1091</v>
      </c>
      <c r="E158" s="71" t="s">
        <v>1070</v>
      </c>
      <c r="F158" s="70" t="s">
        <v>1092</v>
      </c>
      <c r="G158" s="71" t="s">
        <v>1093</v>
      </c>
      <c r="H158" s="84"/>
      <c r="I158" s="72">
        <v>90</v>
      </c>
      <c r="J158" s="73">
        <v>62</v>
      </c>
      <c r="K158" s="83">
        <f t="shared" si="2"/>
        <v>5580</v>
      </c>
      <c r="L158" s="84" t="s">
        <v>70</v>
      </c>
    </row>
    <row r="159" spans="1:13" x14ac:dyDescent="0.2">
      <c r="A159" s="70" t="s">
        <v>1094</v>
      </c>
      <c r="B159" s="70" t="s">
        <v>1055</v>
      </c>
      <c r="C159" s="70" t="s">
        <v>1068</v>
      </c>
      <c r="D159" s="71" t="s">
        <v>1095</v>
      </c>
      <c r="E159" s="71" t="s">
        <v>1070</v>
      </c>
      <c r="F159" s="70" t="s">
        <v>1070</v>
      </c>
      <c r="G159" s="71" t="s">
        <v>1096</v>
      </c>
      <c r="H159" s="84"/>
      <c r="I159" s="72">
        <v>2</v>
      </c>
      <c r="J159" s="73">
        <v>339</v>
      </c>
      <c r="K159" s="83">
        <f t="shared" si="2"/>
        <v>678</v>
      </c>
      <c r="L159" s="84" t="s">
        <v>70</v>
      </c>
    </row>
    <row r="160" spans="1:13" ht="25.5" x14ac:dyDescent="0.2">
      <c r="A160" s="70" t="s">
        <v>1097</v>
      </c>
      <c r="B160" s="70" t="s">
        <v>1055</v>
      </c>
      <c r="C160" s="70" t="s">
        <v>1056</v>
      </c>
      <c r="D160" s="71" t="s">
        <v>1098</v>
      </c>
      <c r="E160" s="71" t="s">
        <v>149</v>
      </c>
      <c r="F160" s="70" t="s">
        <v>1058</v>
      </c>
      <c r="G160" s="71" t="s">
        <v>1099</v>
      </c>
      <c r="H160" s="84"/>
      <c r="I160" s="72">
        <v>1</v>
      </c>
      <c r="J160" s="73">
        <v>2198</v>
      </c>
      <c r="K160" s="83">
        <f t="shared" si="2"/>
        <v>2198</v>
      </c>
      <c r="L160" s="72" t="s">
        <v>1371</v>
      </c>
    </row>
    <row r="161" spans="1:14" ht="25.5" x14ac:dyDescent="0.2">
      <c r="A161" s="70" t="s">
        <v>1100</v>
      </c>
      <c r="B161" s="70" t="s">
        <v>1055</v>
      </c>
      <c r="C161" s="70" t="s">
        <v>1068</v>
      </c>
      <c r="D161" s="71" t="s">
        <v>1101</v>
      </c>
      <c r="E161" s="71" t="s">
        <v>166</v>
      </c>
      <c r="F161" s="70" t="s">
        <v>1102</v>
      </c>
      <c r="G161" s="71" t="s">
        <v>1103</v>
      </c>
      <c r="H161" s="84"/>
      <c r="I161" s="72">
        <v>70</v>
      </c>
      <c r="J161" s="73">
        <v>34.75</v>
      </c>
      <c r="K161" s="83">
        <f t="shared" si="2"/>
        <v>2432.5</v>
      </c>
      <c r="L161" s="72" t="s">
        <v>1371</v>
      </c>
      <c r="M161" s="86"/>
    </row>
    <row r="162" spans="1:14" x14ac:dyDescent="0.2">
      <c r="A162" s="70" t="s">
        <v>1104</v>
      </c>
      <c r="B162" s="70" t="s">
        <v>1055</v>
      </c>
      <c r="C162" s="70" t="s">
        <v>1105</v>
      </c>
      <c r="D162" s="71" t="s">
        <v>1106</v>
      </c>
      <c r="E162" s="71" t="s">
        <v>1070</v>
      </c>
      <c r="F162" s="70" t="s">
        <v>1092</v>
      </c>
      <c r="G162" s="71" t="s">
        <v>1107</v>
      </c>
      <c r="H162" s="84"/>
      <c r="I162" s="72">
        <v>1</v>
      </c>
      <c r="J162" s="73">
        <v>4330</v>
      </c>
      <c r="K162" s="83">
        <f t="shared" si="2"/>
        <v>4330</v>
      </c>
      <c r="L162" s="84" t="s">
        <v>70</v>
      </c>
    </row>
    <row r="163" spans="1:14" x14ac:dyDescent="0.2">
      <c r="A163" s="70" t="s">
        <v>1108</v>
      </c>
      <c r="B163" s="70" t="s">
        <v>1055</v>
      </c>
      <c r="C163" s="70" t="s">
        <v>1105</v>
      </c>
      <c r="D163" s="71" t="s">
        <v>1109</v>
      </c>
      <c r="E163" s="71" t="s">
        <v>1070</v>
      </c>
      <c r="F163" s="70" t="s">
        <v>1092</v>
      </c>
      <c r="G163" s="71" t="s">
        <v>1110</v>
      </c>
      <c r="H163" s="84"/>
      <c r="I163" s="72">
        <v>1</v>
      </c>
      <c r="J163" s="73">
        <v>5965</v>
      </c>
      <c r="K163" s="83">
        <f t="shared" si="2"/>
        <v>5965</v>
      </c>
      <c r="L163" s="84" t="s">
        <v>70</v>
      </c>
      <c r="M163" s="86"/>
      <c r="N163" s="86"/>
    </row>
    <row r="164" spans="1:14" ht="25.5" x14ac:dyDescent="0.2">
      <c r="A164" s="70" t="s">
        <v>1111</v>
      </c>
      <c r="B164" s="70" t="s">
        <v>1112</v>
      </c>
      <c r="C164" s="70" t="s">
        <v>1113</v>
      </c>
      <c r="D164" s="71" t="s">
        <v>1114</v>
      </c>
      <c r="E164" s="71" t="s">
        <v>149</v>
      </c>
      <c r="F164" s="70" t="s">
        <v>1115</v>
      </c>
      <c r="G164" s="71" t="s">
        <v>1116</v>
      </c>
      <c r="H164" s="84"/>
      <c r="I164" s="72">
        <v>6</v>
      </c>
      <c r="J164" s="73">
        <v>103.38</v>
      </c>
      <c r="K164" s="83">
        <f t="shared" si="2"/>
        <v>620.28</v>
      </c>
      <c r="L164" s="72" t="s">
        <v>1371</v>
      </c>
    </row>
    <row r="165" spans="1:14" x14ac:dyDescent="0.2">
      <c r="A165" s="70" t="s">
        <v>1117</v>
      </c>
      <c r="B165" s="70" t="s">
        <v>1112</v>
      </c>
      <c r="C165" s="70" t="s">
        <v>596</v>
      </c>
      <c r="D165" s="71" t="s">
        <v>1118</v>
      </c>
      <c r="E165" s="71" t="s">
        <v>484</v>
      </c>
      <c r="F165" s="71" t="s">
        <v>1119</v>
      </c>
      <c r="G165" s="71" t="s">
        <v>1120</v>
      </c>
      <c r="H165" s="70" t="s">
        <v>1121</v>
      </c>
      <c r="I165" s="72">
        <v>3</v>
      </c>
      <c r="J165" s="73">
        <v>452.41</v>
      </c>
      <c r="K165" s="83">
        <f t="shared" si="2"/>
        <v>1357.23</v>
      </c>
      <c r="L165" s="72" t="s">
        <v>70</v>
      </c>
    </row>
    <row r="166" spans="1:14" x14ac:dyDescent="0.2">
      <c r="A166" s="70" t="s">
        <v>1122</v>
      </c>
      <c r="B166" s="70" t="s">
        <v>1112</v>
      </c>
      <c r="C166" s="70" t="s">
        <v>1113</v>
      </c>
      <c r="D166" s="71" t="s">
        <v>1123</v>
      </c>
      <c r="E166" s="71" t="s">
        <v>484</v>
      </c>
      <c r="F166" s="71" t="s">
        <v>1124</v>
      </c>
      <c r="G166" s="71" t="s">
        <v>1125</v>
      </c>
      <c r="H166" s="70" t="s">
        <v>1126</v>
      </c>
      <c r="I166" s="72">
        <v>4</v>
      </c>
      <c r="J166" s="73">
        <v>659.31</v>
      </c>
      <c r="K166" s="83">
        <f t="shared" si="2"/>
        <v>2637.24</v>
      </c>
      <c r="L166" s="72" t="s">
        <v>70</v>
      </c>
    </row>
    <row r="167" spans="1:14" x14ac:dyDescent="0.2">
      <c r="A167" s="70" t="s">
        <v>1127</v>
      </c>
      <c r="B167" s="70" t="s">
        <v>1112</v>
      </c>
      <c r="C167" s="70" t="s">
        <v>1113</v>
      </c>
      <c r="D167" s="71" t="s">
        <v>1128</v>
      </c>
      <c r="E167" s="71" t="s">
        <v>650</v>
      </c>
      <c r="F167" s="71" t="s">
        <v>1119</v>
      </c>
      <c r="G167" s="71" t="s">
        <v>1129</v>
      </c>
      <c r="H167" s="70" t="s">
        <v>574</v>
      </c>
      <c r="I167" s="72">
        <v>1</v>
      </c>
      <c r="J167" s="73">
        <v>416.55</v>
      </c>
      <c r="K167" s="83">
        <f t="shared" si="2"/>
        <v>416.55</v>
      </c>
      <c r="L167" s="72" t="s">
        <v>70</v>
      </c>
    </row>
    <row r="168" spans="1:14" ht="25.5" x14ac:dyDescent="0.2">
      <c r="A168" s="70" t="s">
        <v>1130</v>
      </c>
      <c r="B168" s="70" t="s">
        <v>1112</v>
      </c>
      <c r="C168" s="70" t="s">
        <v>1113</v>
      </c>
      <c r="D168" s="71" t="s">
        <v>1131</v>
      </c>
      <c r="E168" s="71" t="s">
        <v>149</v>
      </c>
      <c r="F168" s="70" t="s">
        <v>1132</v>
      </c>
      <c r="G168" s="71" t="s">
        <v>1133</v>
      </c>
      <c r="H168" s="84"/>
      <c r="I168" s="72">
        <v>2</v>
      </c>
      <c r="J168" s="73">
        <v>2637.58</v>
      </c>
      <c r="K168" s="83">
        <f t="shared" si="2"/>
        <v>5275.16</v>
      </c>
      <c r="L168" s="72" t="s">
        <v>1371</v>
      </c>
    </row>
    <row r="169" spans="1:14" ht="25.5" x14ac:dyDescent="0.2">
      <c r="A169" s="70" t="s">
        <v>1134</v>
      </c>
      <c r="B169" s="70" t="s">
        <v>1112</v>
      </c>
      <c r="C169" s="70" t="s">
        <v>1113</v>
      </c>
      <c r="D169" s="71" t="s">
        <v>1135</v>
      </c>
      <c r="E169" s="71" t="s">
        <v>149</v>
      </c>
      <c r="F169" s="71" t="s">
        <v>1136</v>
      </c>
      <c r="G169" s="71" t="s">
        <v>1136</v>
      </c>
      <c r="H169" s="84"/>
      <c r="I169" s="72">
        <v>1</v>
      </c>
      <c r="J169" s="73">
        <v>4242.66</v>
      </c>
      <c r="K169" s="83">
        <f t="shared" si="2"/>
        <v>4242.66</v>
      </c>
      <c r="L169" s="72" t="s">
        <v>1371</v>
      </c>
      <c r="M169" s="86"/>
    </row>
    <row r="170" spans="1:14" x14ac:dyDescent="0.2">
      <c r="A170" s="70" t="s">
        <v>1137</v>
      </c>
      <c r="B170" s="70" t="s">
        <v>1138</v>
      </c>
      <c r="C170" s="70" t="s">
        <v>1139</v>
      </c>
      <c r="D170" s="71" t="s">
        <v>1140</v>
      </c>
      <c r="E170" s="71" t="s">
        <v>1141</v>
      </c>
      <c r="F170" s="70" t="s">
        <v>1142</v>
      </c>
      <c r="G170" s="71" t="s">
        <v>1143</v>
      </c>
      <c r="H170" s="84"/>
      <c r="I170" s="72">
        <v>2</v>
      </c>
      <c r="J170" s="73">
        <v>1800</v>
      </c>
      <c r="K170" s="83">
        <f t="shared" si="2"/>
        <v>3600</v>
      </c>
      <c r="L170" s="72" t="s">
        <v>1371</v>
      </c>
    </row>
    <row r="171" spans="1:14" ht="25.5" x14ac:dyDescent="0.2">
      <c r="A171" s="70" t="s">
        <v>1144</v>
      </c>
      <c r="B171" s="70" t="s">
        <v>1138</v>
      </c>
      <c r="C171" s="70" t="s">
        <v>1105</v>
      </c>
      <c r="D171" s="71" t="s">
        <v>1145</v>
      </c>
      <c r="E171" s="71" t="s">
        <v>149</v>
      </c>
      <c r="F171" s="70" t="s">
        <v>1146</v>
      </c>
      <c r="G171" s="71" t="s">
        <v>1147</v>
      </c>
      <c r="H171" s="84"/>
      <c r="I171" s="72">
        <v>2</v>
      </c>
      <c r="J171" s="73">
        <v>327.60000000000002</v>
      </c>
      <c r="K171" s="83">
        <f t="shared" si="2"/>
        <v>655.20000000000005</v>
      </c>
      <c r="L171" s="72" t="s">
        <v>1371</v>
      </c>
      <c r="M171" s="86"/>
    </row>
    <row r="172" spans="1:14" ht="25.5" x14ac:dyDescent="0.2">
      <c r="A172" s="70" t="s">
        <v>1148</v>
      </c>
      <c r="B172" s="70" t="s">
        <v>1149</v>
      </c>
      <c r="C172" s="70" t="s">
        <v>1150</v>
      </c>
      <c r="D172" s="71" t="s">
        <v>1151</v>
      </c>
      <c r="E172" s="71" t="s">
        <v>149</v>
      </c>
      <c r="F172" s="70" t="s">
        <v>1152</v>
      </c>
      <c r="G172" s="71" t="s">
        <v>1153</v>
      </c>
      <c r="H172" s="84"/>
      <c r="I172" s="72">
        <v>3</v>
      </c>
      <c r="J172" s="73">
        <v>299.68</v>
      </c>
      <c r="K172" s="83">
        <f t="shared" si="2"/>
        <v>899.04</v>
      </c>
      <c r="L172" s="72" t="s">
        <v>1371</v>
      </c>
    </row>
    <row r="173" spans="1:14" ht="25.5" x14ac:dyDescent="0.2">
      <c r="A173" s="70" t="s">
        <v>1154</v>
      </c>
      <c r="B173" s="70" t="s">
        <v>1149</v>
      </c>
      <c r="C173" s="70" t="s">
        <v>1150</v>
      </c>
      <c r="D173" s="71" t="s">
        <v>1155</v>
      </c>
      <c r="E173" s="71" t="s">
        <v>149</v>
      </c>
      <c r="F173" s="70" t="s">
        <v>1156</v>
      </c>
      <c r="G173" s="71" t="s">
        <v>1157</v>
      </c>
      <c r="H173" s="84"/>
      <c r="I173" s="72">
        <v>2</v>
      </c>
      <c r="J173" s="73">
        <v>242.25</v>
      </c>
      <c r="K173" s="83">
        <f t="shared" si="2"/>
        <v>484.5</v>
      </c>
      <c r="L173" s="72" t="s">
        <v>1371</v>
      </c>
    </row>
    <row r="174" spans="1:14" ht="25.5" x14ac:dyDescent="0.2">
      <c r="A174" s="70" t="s">
        <v>1158</v>
      </c>
      <c r="B174" s="70" t="s">
        <v>1149</v>
      </c>
      <c r="C174" s="70" t="s">
        <v>1150</v>
      </c>
      <c r="D174" s="71" t="s">
        <v>1159</v>
      </c>
      <c r="E174" s="71" t="s">
        <v>149</v>
      </c>
      <c r="F174" s="70" t="s">
        <v>1160</v>
      </c>
      <c r="G174" s="71" t="s">
        <v>1161</v>
      </c>
      <c r="H174" s="84"/>
      <c r="I174" s="72">
        <v>1</v>
      </c>
      <c r="J174" s="73">
        <v>1837.75</v>
      </c>
      <c r="K174" s="83">
        <f t="shared" si="2"/>
        <v>1837.75</v>
      </c>
      <c r="L174" s="72" t="s">
        <v>1371</v>
      </c>
    </row>
    <row r="175" spans="1:14" ht="25.5" x14ac:dyDescent="0.2">
      <c r="A175" s="70" t="s">
        <v>1162</v>
      </c>
      <c r="B175" s="70" t="s">
        <v>1149</v>
      </c>
      <c r="C175" s="70" t="s">
        <v>1150</v>
      </c>
      <c r="D175" s="71" t="s">
        <v>1163</v>
      </c>
      <c r="E175" s="71" t="s">
        <v>149</v>
      </c>
      <c r="F175" s="70" t="s">
        <v>1160</v>
      </c>
      <c r="G175" s="71" t="s">
        <v>1164</v>
      </c>
      <c r="H175" s="84"/>
      <c r="I175" s="72">
        <v>1</v>
      </c>
      <c r="J175" s="73">
        <v>1948.2</v>
      </c>
      <c r="K175" s="83">
        <f t="shared" si="2"/>
        <v>1948.2</v>
      </c>
      <c r="L175" s="72" t="s">
        <v>1371</v>
      </c>
    </row>
    <row r="176" spans="1:14" ht="25.5" x14ac:dyDescent="0.2">
      <c r="A176" s="70" t="s">
        <v>1165</v>
      </c>
      <c r="B176" s="70" t="s">
        <v>1149</v>
      </c>
      <c r="C176" s="70" t="s">
        <v>1150</v>
      </c>
      <c r="D176" s="71" t="s">
        <v>1166</v>
      </c>
      <c r="E176" s="71" t="s">
        <v>1167</v>
      </c>
      <c r="F176" s="70" t="s">
        <v>1156</v>
      </c>
      <c r="G176" s="71" t="s">
        <v>1168</v>
      </c>
      <c r="H176" s="84"/>
      <c r="I176" s="72">
        <v>2</v>
      </c>
      <c r="J176" s="73">
        <v>348</v>
      </c>
      <c r="K176" s="83">
        <f t="shared" si="2"/>
        <v>696</v>
      </c>
      <c r="L176" s="72" t="s">
        <v>1371</v>
      </c>
    </row>
    <row r="177" spans="1:12" ht="25.5" x14ac:dyDescent="0.2">
      <c r="A177" s="70" t="s">
        <v>1169</v>
      </c>
      <c r="B177" s="70" t="s">
        <v>1149</v>
      </c>
      <c r="C177" s="70" t="s">
        <v>1150</v>
      </c>
      <c r="D177" s="71" t="s">
        <v>1170</v>
      </c>
      <c r="E177" s="71" t="s">
        <v>149</v>
      </c>
      <c r="F177" s="70" t="s">
        <v>1152</v>
      </c>
      <c r="G177" s="71" t="s">
        <v>1171</v>
      </c>
      <c r="H177" s="84"/>
      <c r="I177" s="72">
        <v>2</v>
      </c>
      <c r="J177" s="73">
        <v>251.61</v>
      </c>
      <c r="K177" s="83">
        <f t="shared" si="2"/>
        <v>503.22</v>
      </c>
      <c r="L177" s="72" t="s">
        <v>1371</v>
      </c>
    </row>
    <row r="178" spans="1:12" ht="25.5" x14ac:dyDescent="0.2">
      <c r="A178" s="70" t="s">
        <v>1172</v>
      </c>
      <c r="B178" s="70" t="s">
        <v>1149</v>
      </c>
      <c r="C178" s="70" t="s">
        <v>1150</v>
      </c>
      <c r="D178" s="71" t="s">
        <v>1173</v>
      </c>
      <c r="E178" s="71" t="s">
        <v>149</v>
      </c>
      <c r="F178" s="70" t="s">
        <v>1156</v>
      </c>
      <c r="G178" s="71" t="s">
        <v>1174</v>
      </c>
      <c r="H178" s="84"/>
      <c r="I178" s="72">
        <v>1</v>
      </c>
      <c r="J178" s="73">
        <v>170.36</v>
      </c>
      <c r="K178" s="83">
        <f t="shared" si="2"/>
        <v>170.36</v>
      </c>
      <c r="L178" s="72" t="s">
        <v>1371</v>
      </c>
    </row>
    <row r="179" spans="1:12" ht="25.5" x14ac:dyDescent="0.2">
      <c r="A179" s="70" t="s">
        <v>1175</v>
      </c>
      <c r="B179" s="70" t="s">
        <v>1149</v>
      </c>
      <c r="C179" s="70" t="s">
        <v>1150</v>
      </c>
      <c r="D179" s="71" t="s">
        <v>1176</v>
      </c>
      <c r="E179" s="71" t="s">
        <v>149</v>
      </c>
      <c r="F179" s="70" t="s">
        <v>1177</v>
      </c>
      <c r="G179" s="71" t="s">
        <v>1178</v>
      </c>
      <c r="H179" s="84"/>
      <c r="I179" s="72">
        <v>4</v>
      </c>
      <c r="J179" s="73">
        <v>771.94</v>
      </c>
      <c r="K179" s="83">
        <f t="shared" si="2"/>
        <v>3087.76</v>
      </c>
      <c r="L179" s="72" t="s">
        <v>1371</v>
      </c>
    </row>
    <row r="180" spans="1:12" ht="38.25" x14ac:dyDescent="0.2">
      <c r="A180" s="70" t="s">
        <v>1179</v>
      </c>
      <c r="B180" s="70" t="s">
        <v>1149</v>
      </c>
      <c r="C180" s="70" t="s">
        <v>1150</v>
      </c>
      <c r="D180" s="71" t="s">
        <v>1180</v>
      </c>
      <c r="E180" s="71" t="s">
        <v>149</v>
      </c>
      <c r="F180" s="70" t="s">
        <v>1177</v>
      </c>
      <c r="G180" s="71" t="s">
        <v>1181</v>
      </c>
      <c r="H180" s="84"/>
      <c r="I180" s="72">
        <v>8</v>
      </c>
      <c r="J180" s="73">
        <v>85.6</v>
      </c>
      <c r="K180" s="83">
        <f t="shared" si="2"/>
        <v>684.8</v>
      </c>
      <c r="L180" s="72" t="s">
        <v>1371</v>
      </c>
    </row>
    <row r="181" spans="1:12" ht="25.5" x14ac:dyDescent="0.2">
      <c r="A181" s="70" t="s">
        <v>1182</v>
      </c>
      <c r="B181" s="70" t="s">
        <v>1149</v>
      </c>
      <c r="C181" s="70" t="s">
        <v>1150</v>
      </c>
      <c r="D181" s="71" t="s">
        <v>1183</v>
      </c>
      <c r="E181" s="71" t="s">
        <v>149</v>
      </c>
      <c r="F181" s="70" t="s">
        <v>1177</v>
      </c>
      <c r="G181" s="71" t="s">
        <v>1184</v>
      </c>
      <c r="H181" s="84"/>
      <c r="I181" s="72">
        <v>4</v>
      </c>
      <c r="J181" s="73">
        <v>167.43</v>
      </c>
      <c r="K181" s="83">
        <f t="shared" si="2"/>
        <v>669.72</v>
      </c>
      <c r="L181" s="72" t="s">
        <v>1371</v>
      </c>
    </row>
    <row r="182" spans="1:12" ht="25.5" x14ac:dyDescent="0.2">
      <c r="A182" s="70" t="s">
        <v>1185</v>
      </c>
      <c r="B182" s="70" t="s">
        <v>1149</v>
      </c>
      <c r="C182" s="70" t="s">
        <v>1150</v>
      </c>
      <c r="D182" s="71" t="s">
        <v>1186</v>
      </c>
      <c r="E182" s="71" t="s">
        <v>149</v>
      </c>
      <c r="F182" s="70" t="s">
        <v>1177</v>
      </c>
      <c r="G182" s="71" t="s">
        <v>1187</v>
      </c>
      <c r="H182" s="84"/>
      <c r="I182" s="72">
        <v>4</v>
      </c>
      <c r="J182" s="73">
        <v>34.479999999999997</v>
      </c>
      <c r="K182" s="83">
        <f t="shared" si="2"/>
        <v>137.91999999999999</v>
      </c>
      <c r="L182" s="72" t="s">
        <v>1371</v>
      </c>
    </row>
    <row r="183" spans="1:12" ht="25.5" x14ac:dyDescent="0.2">
      <c r="A183" s="70" t="s">
        <v>1188</v>
      </c>
      <c r="B183" s="70" t="s">
        <v>1149</v>
      </c>
      <c r="C183" s="70" t="s">
        <v>1150</v>
      </c>
      <c r="D183" s="71" t="s">
        <v>1189</v>
      </c>
      <c r="E183" s="71" t="s">
        <v>149</v>
      </c>
      <c r="F183" s="70" t="s">
        <v>1156</v>
      </c>
      <c r="G183" s="71" t="s">
        <v>1190</v>
      </c>
      <c r="H183" s="84"/>
      <c r="I183" s="72">
        <v>4</v>
      </c>
      <c r="J183" s="73">
        <v>34.049999999999997</v>
      </c>
      <c r="K183" s="83">
        <f t="shared" si="2"/>
        <v>136.19999999999999</v>
      </c>
      <c r="L183" s="72" t="s">
        <v>1371</v>
      </c>
    </row>
    <row r="184" spans="1:12" ht="25.5" x14ac:dyDescent="0.2">
      <c r="A184" s="70" t="s">
        <v>1191</v>
      </c>
      <c r="B184" s="70" t="s">
        <v>1149</v>
      </c>
      <c r="C184" s="70" t="s">
        <v>1150</v>
      </c>
      <c r="D184" s="71" t="s">
        <v>1192</v>
      </c>
      <c r="E184" s="71" t="s">
        <v>149</v>
      </c>
      <c r="F184" s="70" t="s">
        <v>1152</v>
      </c>
      <c r="G184" s="71" t="s">
        <v>1193</v>
      </c>
      <c r="H184" s="84"/>
      <c r="I184" s="72">
        <v>3</v>
      </c>
      <c r="J184" s="73">
        <v>402.58</v>
      </c>
      <c r="K184" s="83">
        <f t="shared" si="2"/>
        <v>1207.74</v>
      </c>
      <c r="L184" s="72" t="s">
        <v>1371</v>
      </c>
    </row>
    <row r="185" spans="1:12" ht="25.5" x14ac:dyDescent="0.2">
      <c r="A185" s="70" t="s">
        <v>1194</v>
      </c>
      <c r="B185" s="70" t="s">
        <v>1149</v>
      </c>
      <c r="C185" s="70" t="s">
        <v>1150</v>
      </c>
      <c r="D185" s="71" t="s">
        <v>1195</v>
      </c>
      <c r="E185" s="71" t="s">
        <v>149</v>
      </c>
      <c r="F185" s="70" t="s">
        <v>1152</v>
      </c>
      <c r="G185" s="71" t="s">
        <v>1196</v>
      </c>
      <c r="H185" s="84"/>
      <c r="I185" s="72">
        <v>4</v>
      </c>
      <c r="J185" s="73">
        <v>112.21</v>
      </c>
      <c r="K185" s="83">
        <f t="shared" si="2"/>
        <v>448.84</v>
      </c>
      <c r="L185" s="72" t="s">
        <v>1371</v>
      </c>
    </row>
    <row r="186" spans="1:12" ht="25.5" x14ac:dyDescent="0.2">
      <c r="A186" s="70" t="s">
        <v>1197</v>
      </c>
      <c r="B186" s="70" t="s">
        <v>1149</v>
      </c>
      <c r="C186" s="70" t="s">
        <v>1150</v>
      </c>
      <c r="D186" s="71" t="s">
        <v>1198</v>
      </c>
      <c r="E186" s="71" t="s">
        <v>149</v>
      </c>
      <c r="F186" s="70" t="s">
        <v>1177</v>
      </c>
      <c r="G186" s="71" t="s">
        <v>1199</v>
      </c>
      <c r="H186" s="84"/>
      <c r="I186" s="72">
        <v>2</v>
      </c>
      <c r="J186" s="73">
        <v>66.430000000000007</v>
      </c>
      <c r="K186" s="83">
        <f t="shared" si="2"/>
        <v>132.86000000000001</v>
      </c>
      <c r="L186" s="72" t="s">
        <v>1371</v>
      </c>
    </row>
    <row r="187" spans="1:12" ht="25.5" x14ac:dyDescent="0.2">
      <c r="A187" s="70" t="s">
        <v>1200</v>
      </c>
      <c r="B187" s="70" t="s">
        <v>1149</v>
      </c>
      <c r="C187" s="70" t="s">
        <v>1150</v>
      </c>
      <c r="D187" s="71" t="s">
        <v>1201</v>
      </c>
      <c r="E187" s="71" t="s">
        <v>149</v>
      </c>
      <c r="F187" s="70" t="s">
        <v>1152</v>
      </c>
      <c r="G187" s="71" t="s">
        <v>1202</v>
      </c>
      <c r="H187" s="84"/>
      <c r="I187" s="72">
        <v>3</v>
      </c>
      <c r="J187" s="73">
        <v>1503.61</v>
      </c>
      <c r="K187" s="83">
        <f t="shared" si="2"/>
        <v>4510.83</v>
      </c>
      <c r="L187" s="72" t="s">
        <v>1371</v>
      </c>
    </row>
    <row r="188" spans="1:12" ht="25.5" x14ac:dyDescent="0.2">
      <c r="A188" s="70" t="s">
        <v>1203</v>
      </c>
      <c r="B188" s="70" t="s">
        <v>1149</v>
      </c>
      <c r="C188" s="70" t="s">
        <v>1150</v>
      </c>
      <c r="D188" s="71" t="s">
        <v>1204</v>
      </c>
      <c r="E188" s="71" t="s">
        <v>149</v>
      </c>
      <c r="F188" s="70" t="s">
        <v>1156</v>
      </c>
      <c r="G188" s="71" t="s">
        <v>1205</v>
      </c>
      <c r="H188" s="84"/>
      <c r="I188" s="72">
        <v>9</v>
      </c>
      <c r="J188" s="73">
        <v>50.13</v>
      </c>
      <c r="K188" s="83">
        <f t="shared" si="2"/>
        <v>451.17</v>
      </c>
      <c r="L188" s="72" t="s">
        <v>1371</v>
      </c>
    </row>
    <row r="189" spans="1:12" ht="25.5" x14ac:dyDescent="0.2">
      <c r="A189" s="70" t="s">
        <v>1206</v>
      </c>
      <c r="B189" s="70" t="s">
        <v>1149</v>
      </c>
      <c r="C189" s="70" t="s">
        <v>1150</v>
      </c>
      <c r="D189" s="71" t="s">
        <v>1207</v>
      </c>
      <c r="E189" s="71" t="s">
        <v>149</v>
      </c>
      <c r="F189" s="70" t="s">
        <v>1152</v>
      </c>
      <c r="G189" s="71" t="s">
        <v>1208</v>
      </c>
      <c r="H189" s="84"/>
      <c r="I189" s="72">
        <v>2</v>
      </c>
      <c r="J189" s="73">
        <v>106.73</v>
      </c>
      <c r="K189" s="83">
        <f t="shared" si="2"/>
        <v>213.46</v>
      </c>
      <c r="L189" s="72" t="s">
        <v>1371</v>
      </c>
    </row>
    <row r="190" spans="1:12" ht="25.5" x14ac:dyDescent="0.2">
      <c r="A190" s="70" t="s">
        <v>1209</v>
      </c>
      <c r="B190" s="70" t="s">
        <v>1149</v>
      </c>
      <c r="C190" s="70" t="s">
        <v>1150</v>
      </c>
      <c r="D190" s="71" t="s">
        <v>1210</v>
      </c>
      <c r="E190" s="71" t="s">
        <v>149</v>
      </c>
      <c r="F190" s="70" t="s">
        <v>1152</v>
      </c>
      <c r="G190" s="71" t="s">
        <v>1211</v>
      </c>
      <c r="H190" s="84"/>
      <c r="I190" s="72">
        <v>3</v>
      </c>
      <c r="J190" s="73">
        <v>224.43</v>
      </c>
      <c r="K190" s="83">
        <f t="shared" si="2"/>
        <v>673.29</v>
      </c>
      <c r="L190" s="72" t="s">
        <v>1371</v>
      </c>
    </row>
    <row r="191" spans="1:12" ht="25.5" x14ac:dyDescent="0.2">
      <c r="A191" s="70" t="s">
        <v>1212</v>
      </c>
      <c r="B191" s="70" t="s">
        <v>1149</v>
      </c>
      <c r="C191" s="70" t="s">
        <v>1150</v>
      </c>
      <c r="D191" s="71" t="s">
        <v>1213</v>
      </c>
      <c r="E191" s="71" t="s">
        <v>149</v>
      </c>
      <c r="F191" s="70" t="s">
        <v>1152</v>
      </c>
      <c r="G191" s="71" t="s">
        <v>1214</v>
      </c>
      <c r="H191" s="84"/>
      <c r="I191" s="72">
        <v>4</v>
      </c>
      <c r="J191" s="73">
        <v>50.44</v>
      </c>
      <c r="K191" s="83">
        <f t="shared" si="2"/>
        <v>201.76</v>
      </c>
      <c r="L191" s="72" t="s">
        <v>1371</v>
      </c>
    </row>
    <row r="192" spans="1:12" ht="25.5" x14ac:dyDescent="0.2">
      <c r="A192" s="70" t="s">
        <v>1215</v>
      </c>
      <c r="B192" s="70" t="s">
        <v>1149</v>
      </c>
      <c r="C192" s="70" t="s">
        <v>1150</v>
      </c>
      <c r="D192" s="71" t="s">
        <v>1216</v>
      </c>
      <c r="E192" s="71" t="s">
        <v>149</v>
      </c>
      <c r="F192" s="70" t="s">
        <v>1152</v>
      </c>
      <c r="G192" s="71" t="s">
        <v>1217</v>
      </c>
      <c r="H192" s="84"/>
      <c r="I192" s="72">
        <v>4</v>
      </c>
      <c r="J192" s="73">
        <v>50.44</v>
      </c>
      <c r="K192" s="83">
        <f t="shared" si="2"/>
        <v>201.76</v>
      </c>
      <c r="L192" s="72" t="s">
        <v>1371</v>
      </c>
    </row>
    <row r="193" spans="1:12" ht="25.5" x14ac:dyDescent="0.2">
      <c r="A193" s="70" t="s">
        <v>1218</v>
      </c>
      <c r="B193" s="70" t="s">
        <v>1149</v>
      </c>
      <c r="C193" s="70" t="s">
        <v>1150</v>
      </c>
      <c r="D193" s="71" t="s">
        <v>1219</v>
      </c>
      <c r="E193" s="71" t="s">
        <v>149</v>
      </c>
      <c r="F193" s="70" t="s">
        <v>1152</v>
      </c>
      <c r="G193" s="71" t="s">
        <v>1220</v>
      </c>
      <c r="H193" s="70" t="s">
        <v>170</v>
      </c>
      <c r="I193" s="72">
        <v>12</v>
      </c>
      <c r="J193" s="73">
        <v>281.33</v>
      </c>
      <c r="K193" s="83">
        <f t="shared" si="2"/>
        <v>3375.96</v>
      </c>
      <c r="L193" s="72" t="s">
        <v>1371</v>
      </c>
    </row>
    <row r="194" spans="1:12" ht="25.5" x14ac:dyDescent="0.2">
      <c r="A194" s="70" t="s">
        <v>1221</v>
      </c>
      <c r="B194" s="70" t="s">
        <v>1149</v>
      </c>
      <c r="C194" s="70" t="s">
        <v>1150</v>
      </c>
      <c r="D194" s="71" t="s">
        <v>1222</v>
      </c>
      <c r="E194" s="71" t="s">
        <v>149</v>
      </c>
      <c r="F194" s="70" t="s">
        <v>1152</v>
      </c>
      <c r="G194" s="71" t="s">
        <v>1223</v>
      </c>
      <c r="H194" s="84"/>
      <c r="I194" s="72">
        <v>2</v>
      </c>
      <c r="J194" s="73">
        <v>72.69</v>
      </c>
      <c r="K194" s="83">
        <f t="shared" si="2"/>
        <v>145.38</v>
      </c>
      <c r="L194" s="72" t="s">
        <v>1371</v>
      </c>
    </row>
    <row r="195" spans="1:12" ht="25.5" x14ac:dyDescent="0.2">
      <c r="A195" s="70" t="s">
        <v>1224</v>
      </c>
      <c r="B195" s="70" t="s">
        <v>1149</v>
      </c>
      <c r="C195" s="70" t="s">
        <v>1150</v>
      </c>
      <c r="D195" s="71" t="s">
        <v>1225</v>
      </c>
      <c r="E195" s="71" t="s">
        <v>149</v>
      </c>
      <c r="F195" s="70" t="s">
        <v>1156</v>
      </c>
      <c r="G195" s="71" t="s">
        <v>1226</v>
      </c>
      <c r="H195" s="84"/>
      <c r="I195" s="72">
        <v>3</v>
      </c>
      <c r="J195" s="73">
        <v>66.790000000000006</v>
      </c>
      <c r="K195" s="83">
        <f t="shared" ref="K195:K236" si="3">I195*J195</f>
        <v>200.37</v>
      </c>
      <c r="L195" s="72" t="s">
        <v>1371</v>
      </c>
    </row>
    <row r="196" spans="1:12" ht="25.5" x14ac:dyDescent="0.2">
      <c r="A196" s="70" t="s">
        <v>1227</v>
      </c>
      <c r="B196" s="70" t="s">
        <v>1149</v>
      </c>
      <c r="C196" s="70" t="s">
        <v>1150</v>
      </c>
      <c r="D196" s="71" t="s">
        <v>1228</v>
      </c>
      <c r="E196" s="71" t="s">
        <v>149</v>
      </c>
      <c r="F196" s="70" t="s">
        <v>1152</v>
      </c>
      <c r="G196" s="71" t="s">
        <v>1229</v>
      </c>
      <c r="H196" s="84"/>
      <c r="I196" s="72">
        <v>1</v>
      </c>
      <c r="J196" s="73">
        <v>326.11</v>
      </c>
      <c r="K196" s="83">
        <f t="shared" si="3"/>
        <v>326.11</v>
      </c>
      <c r="L196" s="72" t="s">
        <v>1371</v>
      </c>
    </row>
    <row r="197" spans="1:12" ht="25.5" x14ac:dyDescent="0.2">
      <c r="A197" s="70" t="s">
        <v>1230</v>
      </c>
      <c r="B197" s="70" t="s">
        <v>1149</v>
      </c>
      <c r="C197" s="70" t="s">
        <v>1150</v>
      </c>
      <c r="D197" s="71" t="s">
        <v>1231</v>
      </c>
      <c r="E197" s="71" t="s">
        <v>149</v>
      </c>
      <c r="F197" s="70" t="s">
        <v>1156</v>
      </c>
      <c r="G197" s="71" t="s">
        <v>1232</v>
      </c>
      <c r="H197" s="84"/>
      <c r="I197" s="72">
        <v>5</v>
      </c>
      <c r="J197" s="73">
        <v>55.54</v>
      </c>
      <c r="K197" s="83">
        <f t="shared" si="3"/>
        <v>277.7</v>
      </c>
      <c r="L197" s="72" t="s">
        <v>1371</v>
      </c>
    </row>
    <row r="198" spans="1:12" ht="25.5" x14ac:dyDescent="0.2">
      <c r="A198" s="70" t="s">
        <v>1233</v>
      </c>
      <c r="B198" s="70" t="s">
        <v>1149</v>
      </c>
      <c r="C198" s="70" t="s">
        <v>1150</v>
      </c>
      <c r="D198" s="71" t="s">
        <v>1234</v>
      </c>
      <c r="E198" s="71" t="s">
        <v>149</v>
      </c>
      <c r="F198" s="70" t="s">
        <v>1152</v>
      </c>
      <c r="G198" s="71" t="s">
        <v>1235</v>
      </c>
      <c r="H198" s="84"/>
      <c r="I198" s="72">
        <v>2</v>
      </c>
      <c r="J198" s="73">
        <v>193.71</v>
      </c>
      <c r="K198" s="83">
        <f t="shared" si="3"/>
        <v>387.42</v>
      </c>
      <c r="L198" s="72" t="s">
        <v>1371</v>
      </c>
    </row>
    <row r="199" spans="1:12" ht="25.5" x14ac:dyDescent="0.2">
      <c r="A199" s="70" t="s">
        <v>1236</v>
      </c>
      <c r="B199" s="70" t="s">
        <v>1149</v>
      </c>
      <c r="C199" s="70" t="s">
        <v>1150</v>
      </c>
      <c r="D199" s="71" t="s">
        <v>1237</v>
      </c>
      <c r="E199" s="71" t="s">
        <v>149</v>
      </c>
      <c r="F199" s="70" t="s">
        <v>1156</v>
      </c>
      <c r="G199" s="71" t="s">
        <v>1238</v>
      </c>
      <c r="H199" s="84"/>
      <c r="I199" s="72">
        <v>6</v>
      </c>
      <c r="J199" s="73">
        <v>10.29</v>
      </c>
      <c r="K199" s="83">
        <f t="shared" si="3"/>
        <v>61.739999999999995</v>
      </c>
      <c r="L199" s="72" t="s">
        <v>1371</v>
      </c>
    </row>
    <row r="200" spans="1:12" ht="25.5" x14ac:dyDescent="0.2">
      <c r="A200" s="70" t="s">
        <v>1239</v>
      </c>
      <c r="B200" s="70" t="s">
        <v>1149</v>
      </c>
      <c r="C200" s="70" t="s">
        <v>1150</v>
      </c>
      <c r="D200" s="71" t="s">
        <v>1240</v>
      </c>
      <c r="E200" s="71" t="s">
        <v>149</v>
      </c>
      <c r="F200" s="70" t="s">
        <v>1152</v>
      </c>
      <c r="G200" s="71" t="s">
        <v>1241</v>
      </c>
      <c r="H200" s="84"/>
      <c r="I200" s="72">
        <v>4</v>
      </c>
      <c r="J200" s="73">
        <v>110.48</v>
      </c>
      <c r="K200" s="83">
        <f t="shared" si="3"/>
        <v>441.92</v>
      </c>
      <c r="L200" s="72" t="s">
        <v>1371</v>
      </c>
    </row>
    <row r="201" spans="1:12" ht="25.5" x14ac:dyDescent="0.2">
      <c r="A201" s="70" t="s">
        <v>1242</v>
      </c>
      <c r="B201" s="70" t="s">
        <v>1149</v>
      </c>
      <c r="C201" s="70" t="s">
        <v>1150</v>
      </c>
      <c r="D201" s="71" t="s">
        <v>1243</v>
      </c>
      <c r="E201" s="71" t="s">
        <v>149</v>
      </c>
      <c r="F201" s="70" t="s">
        <v>1156</v>
      </c>
      <c r="G201" s="71" t="s">
        <v>1244</v>
      </c>
      <c r="H201" s="84"/>
      <c r="I201" s="72">
        <v>3</v>
      </c>
      <c r="J201" s="73">
        <v>990.68</v>
      </c>
      <c r="K201" s="83">
        <f t="shared" si="3"/>
        <v>2972.04</v>
      </c>
      <c r="L201" s="72" t="s">
        <v>1371</v>
      </c>
    </row>
    <row r="202" spans="1:12" ht="25.5" x14ac:dyDescent="0.2">
      <c r="A202" s="70" t="s">
        <v>1245</v>
      </c>
      <c r="B202" s="70" t="s">
        <v>1149</v>
      </c>
      <c r="C202" s="70" t="s">
        <v>1150</v>
      </c>
      <c r="D202" s="71" t="s">
        <v>1246</v>
      </c>
      <c r="E202" s="71" t="s">
        <v>149</v>
      </c>
      <c r="F202" s="70" t="s">
        <v>1156</v>
      </c>
      <c r="G202" s="71" t="s">
        <v>1247</v>
      </c>
      <c r="H202" s="84"/>
      <c r="I202" s="72">
        <v>2</v>
      </c>
      <c r="J202" s="73">
        <v>194.49</v>
      </c>
      <c r="K202" s="83">
        <f t="shared" si="3"/>
        <v>388.98</v>
      </c>
      <c r="L202" s="72" t="s">
        <v>1371</v>
      </c>
    </row>
    <row r="203" spans="1:12" ht="25.5" x14ac:dyDescent="0.2">
      <c r="A203" s="70" t="s">
        <v>1248</v>
      </c>
      <c r="B203" s="70" t="s">
        <v>1149</v>
      </c>
      <c r="C203" s="70" t="s">
        <v>1150</v>
      </c>
      <c r="D203" s="71" t="s">
        <v>1249</v>
      </c>
      <c r="E203" s="71" t="s">
        <v>149</v>
      </c>
      <c r="F203" s="70" t="s">
        <v>1156</v>
      </c>
      <c r="G203" s="71" t="s">
        <v>1250</v>
      </c>
      <c r="H203" s="84"/>
      <c r="I203" s="72">
        <v>1</v>
      </c>
      <c r="J203" s="73">
        <v>36.49</v>
      </c>
      <c r="K203" s="83">
        <f t="shared" si="3"/>
        <v>36.49</v>
      </c>
      <c r="L203" s="72" t="s">
        <v>1371</v>
      </c>
    </row>
    <row r="204" spans="1:12" ht="25.5" x14ac:dyDescent="0.2">
      <c r="A204" s="70" t="s">
        <v>1251</v>
      </c>
      <c r="B204" s="70" t="s">
        <v>1149</v>
      </c>
      <c r="C204" s="70" t="s">
        <v>1150</v>
      </c>
      <c r="D204" s="71" t="s">
        <v>1252</v>
      </c>
      <c r="E204" s="71" t="s">
        <v>149</v>
      </c>
      <c r="F204" s="70" t="s">
        <v>1152</v>
      </c>
      <c r="G204" s="71" t="s">
        <v>1253</v>
      </c>
      <c r="H204" s="84"/>
      <c r="I204" s="72">
        <v>4</v>
      </c>
      <c r="J204" s="73">
        <v>68.180000000000007</v>
      </c>
      <c r="K204" s="83">
        <f t="shared" si="3"/>
        <v>272.72000000000003</v>
      </c>
      <c r="L204" s="72" t="s">
        <v>1371</v>
      </c>
    </row>
    <row r="205" spans="1:12" ht="25.5" x14ac:dyDescent="0.2">
      <c r="A205" s="70" t="s">
        <v>1254</v>
      </c>
      <c r="B205" s="70" t="s">
        <v>1149</v>
      </c>
      <c r="C205" s="70" t="s">
        <v>1150</v>
      </c>
      <c r="D205" s="71" t="s">
        <v>1255</v>
      </c>
      <c r="E205" s="71" t="s">
        <v>149</v>
      </c>
      <c r="F205" s="70" t="s">
        <v>1152</v>
      </c>
      <c r="G205" s="71" t="s">
        <v>1256</v>
      </c>
      <c r="H205" s="84"/>
      <c r="I205" s="72">
        <v>3</v>
      </c>
      <c r="J205" s="73">
        <v>87.53</v>
      </c>
      <c r="K205" s="83">
        <f t="shared" si="3"/>
        <v>262.59000000000003</v>
      </c>
      <c r="L205" s="72" t="s">
        <v>1371</v>
      </c>
    </row>
    <row r="206" spans="1:12" ht="25.5" x14ac:dyDescent="0.2">
      <c r="A206" s="70" t="s">
        <v>1257</v>
      </c>
      <c r="B206" s="70" t="s">
        <v>1149</v>
      </c>
      <c r="C206" s="70" t="s">
        <v>1150</v>
      </c>
      <c r="D206" s="71" t="s">
        <v>1258</v>
      </c>
      <c r="E206" s="71" t="s">
        <v>149</v>
      </c>
      <c r="F206" s="70" t="s">
        <v>1156</v>
      </c>
      <c r="G206" s="71" t="s">
        <v>1259</v>
      </c>
      <c r="H206" s="84"/>
      <c r="I206" s="72">
        <v>12</v>
      </c>
      <c r="J206" s="73">
        <v>5.53</v>
      </c>
      <c r="K206" s="83">
        <f t="shared" si="3"/>
        <v>66.36</v>
      </c>
      <c r="L206" s="72" t="s">
        <v>1371</v>
      </c>
    </row>
    <row r="207" spans="1:12" ht="25.5" x14ac:dyDescent="0.2">
      <c r="A207" s="70" t="s">
        <v>1260</v>
      </c>
      <c r="B207" s="70" t="s">
        <v>1149</v>
      </c>
      <c r="C207" s="70" t="s">
        <v>1150</v>
      </c>
      <c r="D207" s="71" t="s">
        <v>1261</v>
      </c>
      <c r="E207" s="71" t="s">
        <v>149</v>
      </c>
      <c r="F207" s="70" t="s">
        <v>1152</v>
      </c>
      <c r="G207" s="71" t="s">
        <v>1262</v>
      </c>
      <c r="H207" s="84"/>
      <c r="I207" s="72">
        <v>4</v>
      </c>
      <c r="J207" s="73">
        <v>32.049999999999997</v>
      </c>
      <c r="K207" s="83">
        <f t="shared" si="3"/>
        <v>128.19999999999999</v>
      </c>
      <c r="L207" s="72" t="s">
        <v>1371</v>
      </c>
    </row>
    <row r="208" spans="1:12" ht="25.5" x14ac:dyDescent="0.2">
      <c r="A208" s="70" t="s">
        <v>1263</v>
      </c>
      <c r="B208" s="70" t="s">
        <v>1149</v>
      </c>
      <c r="C208" s="70" t="s">
        <v>1150</v>
      </c>
      <c r="D208" s="71" t="s">
        <v>1264</v>
      </c>
      <c r="E208" s="71" t="s">
        <v>149</v>
      </c>
      <c r="F208" s="70" t="s">
        <v>1156</v>
      </c>
      <c r="G208" s="71" t="s">
        <v>1265</v>
      </c>
      <c r="H208" s="84"/>
      <c r="I208" s="72">
        <v>2</v>
      </c>
      <c r="J208" s="73">
        <v>29.05</v>
      </c>
      <c r="K208" s="83">
        <f t="shared" si="3"/>
        <v>58.1</v>
      </c>
      <c r="L208" s="72" t="s">
        <v>1371</v>
      </c>
    </row>
    <row r="209" spans="1:13" ht="25.5" x14ac:dyDescent="0.2">
      <c r="A209" s="70" t="s">
        <v>1266</v>
      </c>
      <c r="B209" s="70" t="s">
        <v>1149</v>
      </c>
      <c r="C209" s="70" t="s">
        <v>1150</v>
      </c>
      <c r="D209" s="71" t="s">
        <v>1267</v>
      </c>
      <c r="E209" s="71" t="s">
        <v>149</v>
      </c>
      <c r="F209" s="70" t="s">
        <v>1152</v>
      </c>
      <c r="G209" s="71" t="s">
        <v>1268</v>
      </c>
      <c r="H209" s="84"/>
      <c r="I209" s="72">
        <v>5</v>
      </c>
      <c r="J209" s="73">
        <v>87.37</v>
      </c>
      <c r="K209" s="83">
        <f t="shared" si="3"/>
        <v>436.85</v>
      </c>
      <c r="L209" s="72" t="s">
        <v>1371</v>
      </c>
    </row>
    <row r="210" spans="1:13" ht="25.5" x14ac:dyDescent="0.2">
      <c r="A210" s="70" t="s">
        <v>1269</v>
      </c>
      <c r="B210" s="70" t="s">
        <v>1149</v>
      </c>
      <c r="C210" s="70" t="s">
        <v>1150</v>
      </c>
      <c r="D210" s="71" t="s">
        <v>1270</v>
      </c>
      <c r="E210" s="71" t="s">
        <v>149</v>
      </c>
      <c r="F210" s="70" t="s">
        <v>1156</v>
      </c>
      <c r="G210" s="71" t="s">
        <v>1271</v>
      </c>
      <c r="H210" s="84"/>
      <c r="I210" s="72">
        <v>1</v>
      </c>
      <c r="J210" s="73">
        <v>29.05</v>
      </c>
      <c r="K210" s="83">
        <f t="shared" si="3"/>
        <v>29.05</v>
      </c>
      <c r="L210" s="72" t="s">
        <v>1371</v>
      </c>
    </row>
    <row r="211" spans="1:13" ht="25.5" x14ac:dyDescent="0.2">
      <c r="A211" s="70" t="s">
        <v>1272</v>
      </c>
      <c r="B211" s="70" t="s">
        <v>1149</v>
      </c>
      <c r="C211" s="70" t="s">
        <v>1150</v>
      </c>
      <c r="D211" s="71" t="s">
        <v>1273</v>
      </c>
      <c r="E211" s="71" t="s">
        <v>149</v>
      </c>
      <c r="F211" s="70" t="s">
        <v>1274</v>
      </c>
      <c r="G211" s="71" t="s">
        <v>1275</v>
      </c>
      <c r="H211" s="84"/>
      <c r="I211" s="72">
        <v>4</v>
      </c>
      <c r="J211" s="73">
        <v>262.58999999999997</v>
      </c>
      <c r="K211" s="83">
        <f t="shared" si="3"/>
        <v>1050.3599999999999</v>
      </c>
      <c r="L211" s="72" t="s">
        <v>1371</v>
      </c>
    </row>
    <row r="212" spans="1:13" ht="25.5" x14ac:dyDescent="0.2">
      <c r="A212" s="70" t="s">
        <v>1276</v>
      </c>
      <c r="B212" s="70" t="s">
        <v>1149</v>
      </c>
      <c r="C212" s="70" t="s">
        <v>1150</v>
      </c>
      <c r="D212" s="71" t="s">
        <v>1277</v>
      </c>
      <c r="E212" s="71" t="s">
        <v>149</v>
      </c>
      <c r="F212" s="70" t="s">
        <v>1274</v>
      </c>
      <c r="G212" s="71" t="s">
        <v>1278</v>
      </c>
      <c r="H212" s="84"/>
      <c r="I212" s="72">
        <v>2</v>
      </c>
      <c r="J212" s="73">
        <v>97.36</v>
      </c>
      <c r="K212" s="83">
        <f t="shared" si="3"/>
        <v>194.72</v>
      </c>
      <c r="L212" s="72" t="s">
        <v>1371</v>
      </c>
    </row>
    <row r="213" spans="1:13" ht="25.5" x14ac:dyDescent="0.2">
      <c r="A213" s="70" t="s">
        <v>1279</v>
      </c>
      <c r="B213" s="70" t="s">
        <v>1149</v>
      </c>
      <c r="C213" s="70" t="s">
        <v>1150</v>
      </c>
      <c r="D213" s="71" t="s">
        <v>1280</v>
      </c>
      <c r="E213" s="71" t="s">
        <v>149</v>
      </c>
      <c r="F213" s="70" t="s">
        <v>1152</v>
      </c>
      <c r="G213" s="71" t="s">
        <v>1281</v>
      </c>
      <c r="H213" s="84"/>
      <c r="I213" s="72">
        <v>4</v>
      </c>
      <c r="J213" s="73">
        <v>391.45</v>
      </c>
      <c r="K213" s="83">
        <f t="shared" si="3"/>
        <v>1565.8</v>
      </c>
      <c r="L213" s="72" t="s">
        <v>1371</v>
      </c>
    </row>
    <row r="214" spans="1:13" ht="25.5" x14ac:dyDescent="0.2">
      <c r="A214" s="70" t="s">
        <v>1282</v>
      </c>
      <c r="B214" s="70" t="s">
        <v>1149</v>
      </c>
      <c r="C214" s="70" t="s">
        <v>1150</v>
      </c>
      <c r="D214" s="71" t="s">
        <v>1283</v>
      </c>
      <c r="E214" s="71" t="s">
        <v>149</v>
      </c>
      <c r="F214" s="70" t="s">
        <v>1152</v>
      </c>
      <c r="G214" s="71" t="s">
        <v>1284</v>
      </c>
      <c r="H214" s="84"/>
      <c r="I214" s="72">
        <v>2</v>
      </c>
      <c r="J214" s="73">
        <v>613.87</v>
      </c>
      <c r="K214" s="83">
        <f t="shared" si="3"/>
        <v>1227.74</v>
      </c>
      <c r="L214" s="72" t="s">
        <v>1371</v>
      </c>
    </row>
    <row r="215" spans="1:13" ht="25.5" x14ac:dyDescent="0.2">
      <c r="A215" s="70" t="s">
        <v>1285</v>
      </c>
      <c r="B215" s="70" t="s">
        <v>1149</v>
      </c>
      <c r="C215" s="70" t="s">
        <v>1150</v>
      </c>
      <c r="D215" s="71" t="s">
        <v>1286</v>
      </c>
      <c r="E215" s="71" t="s">
        <v>149</v>
      </c>
      <c r="F215" s="70" t="s">
        <v>1152</v>
      </c>
      <c r="G215" s="71" t="s">
        <v>1287</v>
      </c>
      <c r="H215" s="84"/>
      <c r="I215" s="72">
        <v>1</v>
      </c>
      <c r="J215" s="73">
        <v>626.72</v>
      </c>
      <c r="K215" s="83">
        <f t="shared" si="3"/>
        <v>626.72</v>
      </c>
      <c r="L215" s="72" t="s">
        <v>1371</v>
      </c>
    </row>
    <row r="216" spans="1:13" x14ac:dyDescent="0.2">
      <c r="A216" s="70" t="s">
        <v>1288</v>
      </c>
      <c r="B216" s="70" t="s">
        <v>1149</v>
      </c>
      <c r="C216" s="70" t="s">
        <v>1150</v>
      </c>
      <c r="D216" s="71" t="s">
        <v>1289</v>
      </c>
      <c r="E216" s="71" t="s">
        <v>1290</v>
      </c>
      <c r="F216" s="70" t="s">
        <v>1291</v>
      </c>
      <c r="G216" s="71" t="s">
        <v>1292</v>
      </c>
      <c r="H216" s="84"/>
      <c r="I216" s="72">
        <v>3</v>
      </c>
      <c r="J216" s="73">
        <v>73.59</v>
      </c>
      <c r="K216" s="83">
        <f t="shared" si="3"/>
        <v>220.77</v>
      </c>
      <c r="L216" s="72" t="s">
        <v>1371</v>
      </c>
    </row>
    <row r="217" spans="1:13" ht="25.5" x14ac:dyDescent="0.2">
      <c r="A217" s="70" t="s">
        <v>1293</v>
      </c>
      <c r="B217" s="70" t="s">
        <v>1149</v>
      </c>
      <c r="C217" s="70" t="s">
        <v>1150</v>
      </c>
      <c r="D217" s="71" t="s">
        <v>1294</v>
      </c>
      <c r="E217" s="71" t="s">
        <v>149</v>
      </c>
      <c r="F217" s="70" t="s">
        <v>1177</v>
      </c>
      <c r="G217" s="71" t="s">
        <v>1295</v>
      </c>
      <c r="H217" s="84"/>
      <c r="I217" s="72">
        <v>1</v>
      </c>
      <c r="J217" s="73">
        <v>178.74</v>
      </c>
      <c r="K217" s="83">
        <f t="shared" si="3"/>
        <v>178.74</v>
      </c>
      <c r="L217" s="72" t="s">
        <v>1371</v>
      </c>
      <c r="M217" s="86"/>
    </row>
    <row r="218" spans="1:13" x14ac:dyDescent="0.2">
      <c r="A218" s="70" t="s">
        <v>1296</v>
      </c>
      <c r="B218" s="70" t="s">
        <v>1297</v>
      </c>
      <c r="C218" s="70" t="s">
        <v>1298</v>
      </c>
      <c r="D218" s="71" t="s">
        <v>1299</v>
      </c>
      <c r="E218" s="71" t="s">
        <v>1141</v>
      </c>
      <c r="F218" s="70" t="s">
        <v>1300</v>
      </c>
      <c r="G218" s="71" t="s">
        <v>1301</v>
      </c>
      <c r="H218" s="70" t="s">
        <v>1302</v>
      </c>
      <c r="I218" s="72">
        <v>2</v>
      </c>
      <c r="J218" s="73">
        <v>500</v>
      </c>
      <c r="K218" s="83">
        <f t="shared" si="3"/>
        <v>1000</v>
      </c>
      <c r="L218" s="72" t="s">
        <v>1371</v>
      </c>
    </row>
    <row r="219" spans="1:13" ht="25.5" x14ac:dyDescent="0.2">
      <c r="A219" s="70" t="s">
        <v>1303</v>
      </c>
      <c r="B219" s="70" t="s">
        <v>1297</v>
      </c>
      <c r="C219" s="70" t="s">
        <v>1298</v>
      </c>
      <c r="D219" s="71" t="s">
        <v>1299</v>
      </c>
      <c r="E219" s="71" t="s">
        <v>149</v>
      </c>
      <c r="F219" s="71" t="s">
        <v>1300</v>
      </c>
      <c r="G219" s="71" t="s">
        <v>1301</v>
      </c>
      <c r="H219" s="70" t="s">
        <v>1302</v>
      </c>
      <c r="I219" s="72">
        <v>3</v>
      </c>
      <c r="J219" s="73">
        <v>584.99</v>
      </c>
      <c r="K219" s="83">
        <f t="shared" si="3"/>
        <v>1754.97</v>
      </c>
      <c r="L219" s="72" t="s">
        <v>1371</v>
      </c>
    </row>
    <row r="220" spans="1:13" ht="25.5" x14ac:dyDescent="0.2">
      <c r="A220" s="70" t="s">
        <v>1304</v>
      </c>
      <c r="B220" s="70" t="s">
        <v>1297</v>
      </c>
      <c r="C220" s="70" t="s">
        <v>1298</v>
      </c>
      <c r="D220" s="71" t="s">
        <v>1305</v>
      </c>
      <c r="E220" s="71" t="s">
        <v>484</v>
      </c>
      <c r="F220" s="71" t="s">
        <v>1306</v>
      </c>
      <c r="G220" s="71" t="s">
        <v>1307</v>
      </c>
      <c r="H220" s="70" t="s">
        <v>574</v>
      </c>
      <c r="I220" s="72">
        <v>6</v>
      </c>
      <c r="J220" s="73">
        <v>186.33</v>
      </c>
      <c r="K220" s="83">
        <f t="shared" si="3"/>
        <v>1117.98</v>
      </c>
      <c r="L220" s="72" t="s">
        <v>1372</v>
      </c>
    </row>
    <row r="221" spans="1:13" x14ac:dyDescent="0.2">
      <c r="A221" s="70" t="s">
        <v>1308</v>
      </c>
      <c r="B221" s="70" t="s">
        <v>1297</v>
      </c>
      <c r="C221" s="70" t="s">
        <v>1298</v>
      </c>
      <c r="D221" s="71" t="s">
        <v>1309</v>
      </c>
      <c r="E221" s="71" t="s">
        <v>650</v>
      </c>
      <c r="F221" s="71" t="s">
        <v>1310</v>
      </c>
      <c r="G221" s="71" t="s">
        <v>1311</v>
      </c>
      <c r="H221" s="84"/>
      <c r="I221" s="72">
        <v>8</v>
      </c>
      <c r="J221" s="73">
        <v>275</v>
      </c>
      <c r="K221" s="83">
        <f t="shared" si="3"/>
        <v>2200</v>
      </c>
      <c r="L221" s="72" t="s">
        <v>1372</v>
      </c>
    </row>
    <row r="222" spans="1:13" ht="25.5" x14ac:dyDescent="0.2">
      <c r="A222" s="70" t="s">
        <v>1312</v>
      </c>
      <c r="B222" s="70" t="s">
        <v>1297</v>
      </c>
      <c r="C222" s="70" t="s">
        <v>1298</v>
      </c>
      <c r="D222" s="71" t="s">
        <v>1313</v>
      </c>
      <c r="E222" s="71" t="s">
        <v>650</v>
      </c>
      <c r="F222" s="71" t="s">
        <v>1314</v>
      </c>
      <c r="G222" s="71" t="s">
        <v>1315</v>
      </c>
      <c r="H222" s="84"/>
      <c r="I222" s="72">
        <v>1</v>
      </c>
      <c r="J222" s="73">
        <v>4546.95</v>
      </c>
      <c r="K222" s="83">
        <f t="shared" si="3"/>
        <v>4546.95</v>
      </c>
      <c r="L222" s="72" t="s">
        <v>1372</v>
      </c>
    </row>
    <row r="223" spans="1:13" x14ac:dyDescent="0.2">
      <c r="A223" s="70" t="s">
        <v>1316</v>
      </c>
      <c r="B223" s="70" t="s">
        <v>1297</v>
      </c>
      <c r="C223" s="70" t="s">
        <v>1298</v>
      </c>
      <c r="D223" s="71" t="s">
        <v>1317</v>
      </c>
      <c r="E223" s="71" t="s">
        <v>1141</v>
      </c>
      <c r="F223" s="70" t="s">
        <v>1318</v>
      </c>
      <c r="G223" s="71" t="s">
        <v>1319</v>
      </c>
      <c r="H223" s="84"/>
      <c r="I223" s="72">
        <v>10</v>
      </c>
      <c r="J223" s="73">
        <v>580</v>
      </c>
      <c r="K223" s="83">
        <f t="shared" si="3"/>
        <v>5800</v>
      </c>
      <c r="L223" s="84" t="s">
        <v>1371</v>
      </c>
    </row>
    <row r="224" spans="1:13" x14ac:dyDescent="0.2">
      <c r="A224" s="70" t="s">
        <v>1320</v>
      </c>
      <c r="B224" s="70" t="s">
        <v>1297</v>
      </c>
      <c r="C224" s="70" t="s">
        <v>1298</v>
      </c>
      <c r="D224" s="71" t="s">
        <v>1321</v>
      </c>
      <c r="E224" s="71" t="s">
        <v>1141</v>
      </c>
      <c r="F224" s="70" t="s">
        <v>1318</v>
      </c>
      <c r="G224" s="71" t="s">
        <v>1322</v>
      </c>
      <c r="H224" s="84"/>
      <c r="I224" s="72">
        <v>72</v>
      </c>
      <c r="J224" s="73">
        <v>7.75</v>
      </c>
      <c r="K224" s="83">
        <f t="shared" si="3"/>
        <v>558</v>
      </c>
      <c r="L224" s="84" t="s">
        <v>1371</v>
      </c>
    </row>
    <row r="225" spans="1:13" x14ac:dyDescent="0.2">
      <c r="A225" s="70" t="s">
        <v>1323</v>
      </c>
      <c r="B225" s="70" t="s">
        <v>1297</v>
      </c>
      <c r="C225" s="70" t="s">
        <v>1298</v>
      </c>
      <c r="D225" s="71" t="s">
        <v>1324</v>
      </c>
      <c r="E225" s="71" t="s">
        <v>484</v>
      </c>
      <c r="F225" s="71" t="s">
        <v>1310</v>
      </c>
      <c r="G225" s="71" t="s">
        <v>1322</v>
      </c>
      <c r="H225" s="84"/>
      <c r="I225" s="72">
        <v>360</v>
      </c>
      <c r="J225" s="73">
        <v>2.29</v>
      </c>
      <c r="K225" s="83">
        <f t="shared" si="3"/>
        <v>824.4</v>
      </c>
      <c r="L225" s="84" t="s">
        <v>1372</v>
      </c>
    </row>
    <row r="226" spans="1:13" x14ac:dyDescent="0.2">
      <c r="A226" s="70" t="s">
        <v>1325</v>
      </c>
      <c r="B226" s="70" t="s">
        <v>1297</v>
      </c>
      <c r="C226" s="70" t="s">
        <v>1298</v>
      </c>
      <c r="D226" s="71" t="s">
        <v>1326</v>
      </c>
      <c r="E226" s="71" t="s">
        <v>650</v>
      </c>
      <c r="F226" s="71" t="s">
        <v>1327</v>
      </c>
      <c r="G226" s="71" t="s">
        <v>1328</v>
      </c>
      <c r="H226" s="70" t="s">
        <v>574</v>
      </c>
      <c r="I226" s="72">
        <v>72</v>
      </c>
      <c r="J226" s="73">
        <v>383</v>
      </c>
      <c r="K226" s="83">
        <f t="shared" si="3"/>
        <v>27576</v>
      </c>
      <c r="L226" s="84" t="s">
        <v>70</v>
      </c>
    </row>
    <row r="227" spans="1:13" x14ac:dyDescent="0.2">
      <c r="A227" s="70" t="s">
        <v>1329</v>
      </c>
      <c r="B227" s="70" t="s">
        <v>1297</v>
      </c>
      <c r="C227" s="70" t="s">
        <v>1298</v>
      </c>
      <c r="D227" s="71" t="s">
        <v>1330</v>
      </c>
      <c r="E227" s="71" t="s">
        <v>650</v>
      </c>
      <c r="F227" s="71" t="s">
        <v>1310</v>
      </c>
      <c r="G227" s="71" t="s">
        <v>1331</v>
      </c>
      <c r="H227" s="84"/>
      <c r="I227" s="72">
        <v>16</v>
      </c>
      <c r="J227" s="73">
        <v>250.99</v>
      </c>
      <c r="K227" s="83">
        <f t="shared" si="3"/>
        <v>4015.84</v>
      </c>
      <c r="L227" s="84" t="s">
        <v>70</v>
      </c>
    </row>
    <row r="228" spans="1:13" x14ac:dyDescent="0.2">
      <c r="A228" s="70" t="s">
        <v>1332</v>
      </c>
      <c r="B228" s="70" t="s">
        <v>1297</v>
      </c>
      <c r="C228" s="70" t="s">
        <v>1298</v>
      </c>
      <c r="D228" s="71" t="s">
        <v>1333</v>
      </c>
      <c r="E228" s="71" t="s">
        <v>650</v>
      </c>
      <c r="F228" s="71" t="s">
        <v>1334</v>
      </c>
      <c r="G228" s="71" t="s">
        <v>1335</v>
      </c>
      <c r="H228" s="70" t="s">
        <v>574</v>
      </c>
      <c r="I228" s="72">
        <v>45</v>
      </c>
      <c r="J228" s="73">
        <v>136.93</v>
      </c>
      <c r="K228" s="83">
        <f t="shared" si="3"/>
        <v>6161.85</v>
      </c>
      <c r="L228" s="84" t="s">
        <v>70</v>
      </c>
    </row>
    <row r="229" spans="1:13" ht="25.5" x14ac:dyDescent="0.2">
      <c r="A229" s="70" t="s">
        <v>1336</v>
      </c>
      <c r="B229" s="70" t="s">
        <v>1297</v>
      </c>
      <c r="C229" s="70" t="s">
        <v>1298</v>
      </c>
      <c r="D229" s="71" t="s">
        <v>1337</v>
      </c>
      <c r="E229" s="71" t="s">
        <v>484</v>
      </c>
      <c r="F229" s="71" t="s">
        <v>1306</v>
      </c>
      <c r="G229" s="71" t="s">
        <v>1338</v>
      </c>
      <c r="H229" s="84"/>
      <c r="I229" s="72">
        <v>18</v>
      </c>
      <c r="J229" s="73">
        <v>79.8</v>
      </c>
      <c r="K229" s="83">
        <f t="shared" si="3"/>
        <v>1436.3999999999999</v>
      </c>
      <c r="L229" s="72" t="s">
        <v>1372</v>
      </c>
    </row>
    <row r="230" spans="1:13" ht="25.5" x14ac:dyDescent="0.2">
      <c r="A230" s="70" t="s">
        <v>1339</v>
      </c>
      <c r="B230" s="70" t="s">
        <v>1297</v>
      </c>
      <c r="C230" s="70" t="s">
        <v>1298</v>
      </c>
      <c r="D230" s="71" t="s">
        <v>1340</v>
      </c>
      <c r="E230" s="71" t="s">
        <v>484</v>
      </c>
      <c r="F230" s="71" t="s">
        <v>1306</v>
      </c>
      <c r="G230" s="71" t="s">
        <v>1341</v>
      </c>
      <c r="H230" s="70" t="s">
        <v>574</v>
      </c>
      <c r="I230" s="72">
        <v>12</v>
      </c>
      <c r="J230" s="73">
        <v>102.22</v>
      </c>
      <c r="K230" s="83">
        <f t="shared" si="3"/>
        <v>1226.6399999999999</v>
      </c>
      <c r="L230" s="72" t="s">
        <v>1372</v>
      </c>
    </row>
    <row r="231" spans="1:13" ht="25.5" x14ac:dyDescent="0.2">
      <c r="A231" s="70" t="s">
        <v>1342</v>
      </c>
      <c r="B231" s="70" t="s">
        <v>1297</v>
      </c>
      <c r="C231" s="70" t="s">
        <v>1298</v>
      </c>
      <c r="D231" s="71" t="s">
        <v>1343</v>
      </c>
      <c r="E231" s="71" t="s">
        <v>484</v>
      </c>
      <c r="F231" s="71" t="s">
        <v>1306</v>
      </c>
      <c r="G231" s="71" t="s">
        <v>1344</v>
      </c>
      <c r="H231" s="70" t="s">
        <v>574</v>
      </c>
      <c r="I231" s="72">
        <v>18</v>
      </c>
      <c r="J231" s="73">
        <v>217.73</v>
      </c>
      <c r="K231" s="83">
        <f t="shared" si="3"/>
        <v>3919.14</v>
      </c>
      <c r="L231" s="72" t="s">
        <v>1372</v>
      </c>
    </row>
    <row r="232" spans="1:13" ht="25.5" x14ac:dyDescent="0.2">
      <c r="A232" s="70" t="s">
        <v>1345</v>
      </c>
      <c r="B232" s="70" t="s">
        <v>1297</v>
      </c>
      <c r="C232" s="70" t="s">
        <v>1298</v>
      </c>
      <c r="D232" s="71" t="s">
        <v>1346</v>
      </c>
      <c r="E232" s="71" t="s">
        <v>650</v>
      </c>
      <c r="F232" s="74"/>
      <c r="G232" s="74"/>
      <c r="H232" s="84"/>
      <c r="I232" s="72">
        <v>1</v>
      </c>
      <c r="J232" s="73">
        <v>1756</v>
      </c>
      <c r="K232" s="83">
        <f t="shared" si="3"/>
        <v>1756</v>
      </c>
      <c r="L232" s="72" t="s">
        <v>70</v>
      </c>
      <c r="M232" s="86"/>
    </row>
    <row r="233" spans="1:13" x14ac:dyDescent="0.2">
      <c r="A233" s="70" t="s">
        <v>1347</v>
      </c>
      <c r="B233" s="70" t="s">
        <v>1348</v>
      </c>
      <c r="C233" s="70" t="s">
        <v>1349</v>
      </c>
      <c r="D233" s="71" t="s">
        <v>1350</v>
      </c>
      <c r="E233" s="71" t="s">
        <v>1141</v>
      </c>
      <c r="F233" s="70" t="s">
        <v>1351</v>
      </c>
      <c r="G233" s="71" t="s">
        <v>1352</v>
      </c>
      <c r="H233" s="84"/>
      <c r="I233" s="72">
        <v>10</v>
      </c>
      <c r="J233" s="73">
        <v>400</v>
      </c>
      <c r="K233" s="83">
        <f t="shared" si="3"/>
        <v>4000</v>
      </c>
      <c r="L233" s="84" t="s">
        <v>1371</v>
      </c>
    </row>
    <row r="234" spans="1:13" ht="25.5" x14ac:dyDescent="0.2">
      <c r="A234" s="70" t="s">
        <v>1353</v>
      </c>
      <c r="B234" s="70" t="s">
        <v>1348</v>
      </c>
      <c r="C234" s="70" t="s">
        <v>1349</v>
      </c>
      <c r="D234" s="71" t="s">
        <v>1354</v>
      </c>
      <c r="E234" s="71" t="s">
        <v>149</v>
      </c>
      <c r="F234" s="70" t="s">
        <v>1355</v>
      </c>
      <c r="G234" s="71" t="s">
        <v>1356</v>
      </c>
      <c r="H234" s="84"/>
      <c r="I234" s="72">
        <v>8</v>
      </c>
      <c r="J234" s="73">
        <v>809.94</v>
      </c>
      <c r="K234" s="83">
        <f t="shared" si="3"/>
        <v>6479.52</v>
      </c>
      <c r="L234" s="84" t="s">
        <v>1371</v>
      </c>
    </row>
    <row r="235" spans="1:13" x14ac:dyDescent="0.2">
      <c r="A235" s="70" t="s">
        <v>1357</v>
      </c>
      <c r="B235" s="70" t="s">
        <v>1348</v>
      </c>
      <c r="C235" s="70" t="s">
        <v>1349</v>
      </c>
      <c r="D235" s="71" t="s">
        <v>1358</v>
      </c>
      <c r="E235" s="71" t="s">
        <v>1141</v>
      </c>
      <c r="F235" s="70" t="s">
        <v>1359</v>
      </c>
      <c r="G235" s="71" t="s">
        <v>1360</v>
      </c>
      <c r="H235" s="84"/>
      <c r="I235" s="72">
        <v>24</v>
      </c>
      <c r="J235" s="73">
        <v>129</v>
      </c>
      <c r="K235" s="83">
        <f t="shared" si="3"/>
        <v>3096</v>
      </c>
      <c r="L235" s="84" t="s">
        <v>1371</v>
      </c>
    </row>
    <row r="236" spans="1:13" ht="25.5" x14ac:dyDescent="0.2">
      <c r="A236" s="70" t="s">
        <v>1361</v>
      </c>
      <c r="B236" s="70" t="s">
        <v>1348</v>
      </c>
      <c r="C236" s="70" t="s">
        <v>1349</v>
      </c>
      <c r="D236" s="71" t="s">
        <v>1362</v>
      </c>
      <c r="E236" s="71" t="s">
        <v>149</v>
      </c>
      <c r="F236" s="70" t="s">
        <v>1363</v>
      </c>
      <c r="G236" s="71" t="s">
        <v>1364</v>
      </c>
      <c r="H236" s="84"/>
      <c r="I236" s="72">
        <v>1</v>
      </c>
      <c r="J236" s="73">
        <v>7243.89</v>
      </c>
      <c r="K236" s="83">
        <f t="shared" si="3"/>
        <v>7243.89</v>
      </c>
      <c r="L236" s="84" t="s">
        <v>1371</v>
      </c>
      <c r="M236" s="86"/>
    </row>
    <row r="238" spans="1:13" x14ac:dyDescent="0.2">
      <c r="K238" s="88"/>
      <c r="L238" s="88"/>
    </row>
  </sheetData>
  <mergeCells count="1">
    <mergeCell ref="A1:L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2D53C-482C-424D-B472-44FAAA527FF9}">
  <dimension ref="A1:G31"/>
  <sheetViews>
    <sheetView topLeftCell="C1" workbookViewId="0">
      <selection activeCell="E20" sqref="E20"/>
    </sheetView>
  </sheetViews>
  <sheetFormatPr defaultRowHeight="15" x14ac:dyDescent="0.25"/>
  <cols>
    <col min="1" max="1" width="37.7109375" customWidth="1"/>
    <col min="2" max="2" width="16.5703125" customWidth="1"/>
    <col min="3" max="3" width="28.7109375" customWidth="1"/>
    <col min="4" max="4" width="48.7109375" customWidth="1"/>
    <col min="5" max="5" width="56.28515625" customWidth="1"/>
    <col min="6" max="6" width="55.7109375" customWidth="1"/>
    <col min="7" max="7" width="71.85546875" customWidth="1"/>
    <col min="8" max="8" width="21.85546875" customWidth="1"/>
  </cols>
  <sheetData>
    <row r="1" spans="1:7" x14ac:dyDescent="0.25">
      <c r="A1" t="s">
        <v>37</v>
      </c>
      <c r="C1" t="s">
        <v>27</v>
      </c>
      <c r="D1" t="s">
        <v>38</v>
      </c>
      <c r="F1" t="s">
        <v>39</v>
      </c>
      <c r="G1" t="s">
        <v>28</v>
      </c>
    </row>
    <row r="2" spans="1:7" x14ac:dyDescent="0.25">
      <c r="A2" t="s">
        <v>30</v>
      </c>
      <c r="C2" t="s">
        <v>40</v>
      </c>
      <c r="D2" t="s">
        <v>41</v>
      </c>
      <c r="F2" t="s">
        <v>42</v>
      </c>
      <c r="G2" t="s">
        <v>43</v>
      </c>
    </row>
    <row r="3" spans="1:7" x14ac:dyDescent="0.25">
      <c r="A3" t="s">
        <v>44</v>
      </c>
      <c r="C3" t="s">
        <v>40</v>
      </c>
      <c r="D3" t="s">
        <v>31</v>
      </c>
      <c r="F3" t="s">
        <v>45</v>
      </c>
      <c r="G3" t="s">
        <v>46</v>
      </c>
    </row>
    <row r="4" spans="1:7" x14ac:dyDescent="0.25">
      <c r="A4" t="s">
        <v>40</v>
      </c>
      <c r="C4" t="s">
        <v>40</v>
      </c>
      <c r="D4" t="s">
        <v>32</v>
      </c>
      <c r="G4" t="s">
        <v>30</v>
      </c>
    </row>
    <row r="5" spans="1:7" x14ac:dyDescent="0.25">
      <c r="A5" t="s">
        <v>47</v>
      </c>
      <c r="C5" t="s">
        <v>40</v>
      </c>
      <c r="D5" t="s">
        <v>48</v>
      </c>
      <c r="G5" t="s">
        <v>49</v>
      </c>
    </row>
    <row r="6" spans="1:7" x14ac:dyDescent="0.25">
      <c r="A6" t="s">
        <v>50</v>
      </c>
      <c r="C6" t="s">
        <v>40</v>
      </c>
      <c r="D6" t="s">
        <v>51</v>
      </c>
      <c r="G6" t="s">
        <v>52</v>
      </c>
    </row>
    <row r="7" spans="1:7" x14ac:dyDescent="0.25">
      <c r="A7" t="s">
        <v>53</v>
      </c>
      <c r="C7" t="s">
        <v>40</v>
      </c>
      <c r="D7" t="s">
        <v>54</v>
      </c>
      <c r="G7" t="s">
        <v>55</v>
      </c>
    </row>
    <row r="8" spans="1:7" x14ac:dyDescent="0.25">
      <c r="C8" t="s">
        <v>44</v>
      </c>
      <c r="D8" t="s">
        <v>32</v>
      </c>
    </row>
    <row r="9" spans="1:7" x14ac:dyDescent="0.25">
      <c r="C9" t="s">
        <v>44</v>
      </c>
      <c r="D9" t="s">
        <v>56</v>
      </c>
    </row>
    <row r="10" spans="1:7" x14ac:dyDescent="0.25">
      <c r="C10" t="s">
        <v>44</v>
      </c>
      <c r="D10" t="s">
        <v>57</v>
      </c>
    </row>
    <row r="11" spans="1:7" x14ac:dyDescent="0.25">
      <c r="C11" t="s">
        <v>47</v>
      </c>
      <c r="D11" t="s">
        <v>41</v>
      </c>
    </row>
    <row r="12" spans="1:7" x14ac:dyDescent="0.25">
      <c r="C12" t="s">
        <v>47</v>
      </c>
      <c r="D12" t="s">
        <v>32</v>
      </c>
    </row>
    <row r="13" spans="1:7" x14ac:dyDescent="0.25">
      <c r="C13" t="s">
        <v>47</v>
      </c>
      <c r="D13" t="s">
        <v>58</v>
      </c>
    </row>
    <row r="14" spans="1:7" x14ac:dyDescent="0.25">
      <c r="C14" t="s">
        <v>47</v>
      </c>
      <c r="D14" t="s">
        <v>48</v>
      </c>
    </row>
    <row r="15" spans="1:7" x14ac:dyDescent="0.25">
      <c r="C15" t="s">
        <v>47</v>
      </c>
      <c r="D15" t="s">
        <v>57</v>
      </c>
    </row>
    <row r="16" spans="1:7" x14ac:dyDescent="0.25">
      <c r="C16" t="s">
        <v>30</v>
      </c>
      <c r="D16" t="s">
        <v>31</v>
      </c>
    </row>
    <row r="17" spans="3:4" x14ac:dyDescent="0.25">
      <c r="C17" t="s">
        <v>30</v>
      </c>
      <c r="D17" t="s">
        <v>32</v>
      </c>
    </row>
    <row r="18" spans="3:4" x14ac:dyDescent="0.25">
      <c r="C18" t="s">
        <v>30</v>
      </c>
      <c r="D18" t="s">
        <v>33</v>
      </c>
    </row>
    <row r="19" spans="3:4" x14ac:dyDescent="0.25">
      <c r="C19" t="s">
        <v>30</v>
      </c>
      <c r="D19" t="s">
        <v>35</v>
      </c>
    </row>
    <row r="20" spans="3:4" x14ac:dyDescent="0.25">
      <c r="C20" t="s">
        <v>30</v>
      </c>
      <c r="D20" t="s">
        <v>34</v>
      </c>
    </row>
    <row r="21" spans="3:4" x14ac:dyDescent="0.25">
      <c r="C21" t="s">
        <v>30</v>
      </c>
      <c r="D21" t="s">
        <v>54</v>
      </c>
    </row>
    <row r="22" spans="3:4" x14ac:dyDescent="0.25">
      <c r="C22" t="s">
        <v>30</v>
      </c>
      <c r="D22" t="s">
        <v>57</v>
      </c>
    </row>
    <row r="23" spans="3:4" x14ac:dyDescent="0.25">
      <c r="C23" t="s">
        <v>53</v>
      </c>
      <c r="D23" t="s">
        <v>32</v>
      </c>
    </row>
    <row r="24" spans="3:4" x14ac:dyDescent="0.25">
      <c r="C24" t="s">
        <v>53</v>
      </c>
      <c r="D24" t="s">
        <v>41</v>
      </c>
    </row>
    <row r="25" spans="3:4" x14ac:dyDescent="0.25">
      <c r="C25" t="s">
        <v>53</v>
      </c>
      <c r="D25" t="s">
        <v>59</v>
      </c>
    </row>
    <row r="26" spans="3:4" x14ac:dyDescent="0.25">
      <c r="C26" t="s">
        <v>53</v>
      </c>
      <c r="D26" t="s">
        <v>54</v>
      </c>
    </row>
    <row r="27" spans="3:4" x14ac:dyDescent="0.25">
      <c r="C27" t="s">
        <v>53</v>
      </c>
      <c r="D27" t="s">
        <v>57</v>
      </c>
    </row>
    <row r="28" spans="3:4" x14ac:dyDescent="0.25">
      <c r="C28" t="s">
        <v>50</v>
      </c>
      <c r="D28" t="s">
        <v>41</v>
      </c>
    </row>
    <row r="29" spans="3:4" x14ac:dyDescent="0.25">
      <c r="C29" t="s">
        <v>50</v>
      </c>
      <c r="D29" t="s">
        <v>54</v>
      </c>
    </row>
    <row r="30" spans="3:4" x14ac:dyDescent="0.25">
      <c r="C30" t="s">
        <v>50</v>
      </c>
      <c r="D30" t="s">
        <v>32</v>
      </c>
    </row>
    <row r="31" spans="3:4" x14ac:dyDescent="0.25">
      <c r="C31" t="s">
        <v>50</v>
      </c>
      <c r="D31" t="s">
        <v>57</v>
      </c>
    </row>
  </sheetData>
  <pageMargins left="0.7" right="0.7" top="0.75" bottom="0.75" header="0.3" footer="0.3"/>
  <tableParts count="5">
    <tablePart r:id="rId1"/>
    <tablePart r:id="rId2"/>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60</v>
      </c>
      <c r="B1" s="2" t="s">
        <v>61</v>
      </c>
      <c r="C1" s="2" t="s">
        <v>62</v>
      </c>
      <c r="D1" s="2" t="s">
        <v>63</v>
      </c>
    </row>
    <row r="2" spans="1:4" ht="18" x14ac:dyDescent="0.3">
      <c r="A2" s="3" t="s">
        <v>64</v>
      </c>
      <c r="B2" s="5" t="s">
        <v>65</v>
      </c>
      <c r="C2" s="4" t="s">
        <v>66</v>
      </c>
      <c r="D2" s="3" t="s">
        <v>43</v>
      </c>
    </row>
    <row r="3" spans="1:4" ht="18" x14ac:dyDescent="0.3">
      <c r="A3" s="3" t="s">
        <v>67</v>
      </c>
      <c r="B3" s="5" t="s">
        <v>31</v>
      </c>
      <c r="C3" s="4" t="s">
        <v>68</v>
      </c>
      <c r="D3" s="3" t="s">
        <v>46</v>
      </c>
    </row>
    <row r="4" spans="1:4" ht="18" x14ac:dyDescent="0.3">
      <c r="A4" s="3" t="s">
        <v>69</v>
      </c>
      <c r="B4" s="5" t="s">
        <v>32</v>
      </c>
      <c r="C4" s="4" t="s">
        <v>70</v>
      </c>
      <c r="D4" s="3" t="s">
        <v>55</v>
      </c>
    </row>
    <row r="5" spans="1:4" ht="16.5" x14ac:dyDescent="0.3">
      <c r="A5" s="3"/>
      <c r="B5" s="5" t="s">
        <v>71</v>
      </c>
      <c r="C5" s="8" t="s">
        <v>72</v>
      </c>
      <c r="D5" s="8"/>
    </row>
    <row r="6" spans="1:4" ht="16.5" x14ac:dyDescent="0.3">
      <c r="A6" s="3"/>
      <c r="B6" s="8"/>
      <c r="C6" s="1"/>
    </row>
    <row r="7" spans="1:4" ht="16.5" x14ac:dyDescent="0.3">
      <c r="A7" s="8"/>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U14"/>
  <sheetViews>
    <sheetView workbookViewId="0">
      <selection activeCell="H2" sqref="H2"/>
    </sheetView>
  </sheetViews>
  <sheetFormatPr defaultRowHeight="15" x14ac:dyDescent="0.25"/>
  <cols>
    <col min="3" max="3" width="13.28515625" bestFit="1" customWidth="1"/>
    <col min="4" max="4" width="5.28515625" bestFit="1" customWidth="1"/>
    <col min="7" max="7" width="17.7109375" bestFit="1" customWidth="1"/>
    <col min="11" max="11" width="20.28515625" bestFit="1" customWidth="1"/>
    <col min="12" max="12" width="11.140625" bestFit="1" customWidth="1"/>
    <col min="13" max="13" width="11.5703125" bestFit="1" customWidth="1"/>
    <col min="14" max="14" width="23" bestFit="1" customWidth="1"/>
    <col min="15" max="15" width="16.28515625" bestFit="1" customWidth="1"/>
    <col min="16" max="16" width="18" bestFit="1" customWidth="1"/>
    <col min="17" max="17" width="22.140625" bestFit="1" customWidth="1"/>
    <col min="18" max="18" width="12.85546875" bestFit="1" customWidth="1"/>
    <col min="20" max="20" width="14" bestFit="1" customWidth="1"/>
    <col min="21" max="21" width="18.85546875" bestFit="1" customWidth="1"/>
  </cols>
  <sheetData>
    <row r="2" spans="3:21" x14ac:dyDescent="0.25">
      <c r="C2" s="19" t="s">
        <v>27</v>
      </c>
      <c r="D2" s="19" t="s">
        <v>29</v>
      </c>
      <c r="G2" s="19" t="s">
        <v>73</v>
      </c>
      <c r="H2" s="19" t="e">
        <f>Sheet1!D10+Sheet1!D11</f>
        <v>#REF!</v>
      </c>
      <c r="K2" s="29" t="s">
        <v>3</v>
      </c>
      <c r="L2" s="31" t="s">
        <v>74</v>
      </c>
      <c r="M2" s="31" t="s">
        <v>6</v>
      </c>
      <c r="N2" s="29" t="s">
        <v>75</v>
      </c>
      <c r="O2" s="31" t="s">
        <v>11</v>
      </c>
      <c r="P2" s="31" t="s">
        <v>76</v>
      </c>
      <c r="Q2" s="31" t="s">
        <v>77</v>
      </c>
      <c r="R2" s="31" t="s">
        <v>19</v>
      </c>
      <c r="S2" s="29" t="s">
        <v>22</v>
      </c>
      <c r="T2" s="29" t="s">
        <v>78</v>
      </c>
      <c r="U2" s="31" t="s">
        <v>25</v>
      </c>
    </row>
    <row r="3" spans="3:21" x14ac:dyDescent="0.25">
      <c r="C3" s="19" t="s">
        <v>78</v>
      </c>
      <c r="D3" s="19" t="e">
        <f>SUMIF(#REF!,Table47[[#Headers],[Music]],#REF!)</f>
        <v>#REF!</v>
      </c>
      <c r="G3" s="19" t="s">
        <v>79</v>
      </c>
      <c r="H3" s="19" t="e">
        <f>Sheet1!D3+Sheet1!D9</f>
        <v>#REF!</v>
      </c>
      <c r="K3" s="26" t="s">
        <v>80</v>
      </c>
      <c r="L3" s="28" t="s">
        <v>81</v>
      </c>
      <c r="M3" s="21" t="s">
        <v>82</v>
      </c>
      <c r="N3" s="26" t="s">
        <v>83</v>
      </c>
      <c r="O3" s="27" t="s">
        <v>84</v>
      </c>
      <c r="P3" s="19" t="s">
        <v>85</v>
      </c>
      <c r="Q3" s="27" t="s">
        <v>86</v>
      </c>
      <c r="R3" s="33" t="s">
        <v>87</v>
      </c>
      <c r="S3" s="26" t="s">
        <v>88</v>
      </c>
      <c r="T3" s="26" t="s">
        <v>86</v>
      </c>
      <c r="U3" s="32" t="s">
        <v>86</v>
      </c>
    </row>
    <row r="4" spans="3:21" x14ac:dyDescent="0.25">
      <c r="C4" s="19" t="s">
        <v>6</v>
      </c>
      <c r="D4" s="19" t="e">
        <f>SUMIF(#REF!,Table47[[#Headers],[Auditorium]],#REF!)</f>
        <v>#REF!</v>
      </c>
      <c r="K4" s="26" t="s">
        <v>89</v>
      </c>
      <c r="L4" s="24" t="s">
        <v>90</v>
      </c>
      <c r="M4" s="23" t="s">
        <v>86</v>
      </c>
      <c r="N4" s="26" t="s">
        <v>91</v>
      </c>
      <c r="O4" s="21" t="s">
        <v>92</v>
      </c>
      <c r="P4" s="21" t="s">
        <v>93</v>
      </c>
      <c r="Q4" s="21" t="s">
        <v>94</v>
      </c>
      <c r="R4" s="33" t="s">
        <v>95</v>
      </c>
      <c r="S4" s="26" t="s">
        <v>86</v>
      </c>
      <c r="T4" s="20" t="s">
        <v>96</v>
      </c>
      <c r="U4" s="25" t="s">
        <v>54</v>
      </c>
    </row>
    <row r="5" spans="3:21" ht="15.75" x14ac:dyDescent="0.25">
      <c r="C5" s="19" t="s">
        <v>97</v>
      </c>
      <c r="D5" s="19" t="e">
        <f>SUMIF(#REF!,Table47[[#Headers],[Custodial ]],#REF!)</f>
        <v>#REF!</v>
      </c>
      <c r="K5" s="34" t="s">
        <v>86</v>
      </c>
      <c r="L5" s="24" t="s">
        <v>86</v>
      </c>
      <c r="M5" s="21" t="s">
        <v>98</v>
      </c>
      <c r="N5" s="26" t="s">
        <v>86</v>
      </c>
      <c r="O5" s="23" t="s">
        <v>99</v>
      </c>
      <c r="P5" s="21" t="s">
        <v>100</v>
      </c>
      <c r="Q5" s="23" t="s">
        <v>101</v>
      </c>
      <c r="R5" s="19" t="s">
        <v>86</v>
      </c>
      <c r="S5" s="26" t="s">
        <v>102</v>
      </c>
      <c r="T5" s="20" t="s">
        <v>103</v>
      </c>
      <c r="U5" s="25" t="s">
        <v>101</v>
      </c>
    </row>
    <row r="6" spans="3:21" ht="15.75" x14ac:dyDescent="0.25">
      <c r="C6" s="19" t="s">
        <v>104</v>
      </c>
      <c r="D6" s="19" t="e">
        <f>SUMIF(#REF!,Table47[[#Headers],[Gym ]],#REF!)</f>
        <v>#REF!</v>
      </c>
      <c r="K6" s="34" t="s">
        <v>54</v>
      </c>
      <c r="L6" s="25" t="s">
        <v>54</v>
      </c>
      <c r="M6" s="23" t="s">
        <v>54</v>
      </c>
      <c r="N6" s="26" t="s">
        <v>105</v>
      </c>
      <c r="O6" s="21" t="s">
        <v>86</v>
      </c>
      <c r="P6" s="21" t="s">
        <v>89</v>
      </c>
      <c r="Q6" s="21" t="s">
        <v>54</v>
      </c>
      <c r="R6" s="27" t="s">
        <v>106</v>
      </c>
      <c r="S6" s="26" t="s">
        <v>54</v>
      </c>
      <c r="T6" s="22" t="s">
        <v>98</v>
      </c>
      <c r="U6" s="24" t="s">
        <v>107</v>
      </c>
    </row>
    <row r="7" spans="3:21" x14ac:dyDescent="0.25">
      <c r="C7" s="19" t="s">
        <v>108</v>
      </c>
      <c r="D7" s="19" t="e">
        <f>SUMIF(#REF!,Table47[[#Headers],[Kitchen\Cafeteria]],#REF!)</f>
        <v>#REF!</v>
      </c>
      <c r="K7" s="26" t="s">
        <v>109</v>
      </c>
      <c r="L7" s="25" t="s">
        <v>32</v>
      </c>
      <c r="M7" s="21"/>
      <c r="N7" s="26" t="s">
        <v>110</v>
      </c>
      <c r="O7" s="23" t="s">
        <v>111</v>
      </c>
      <c r="P7" s="21" t="s">
        <v>112</v>
      </c>
      <c r="Q7" s="21" t="s">
        <v>113</v>
      </c>
      <c r="R7" s="27" t="s">
        <v>54</v>
      </c>
      <c r="S7" s="26" t="s">
        <v>114</v>
      </c>
      <c r="T7" s="22" t="s">
        <v>115</v>
      </c>
      <c r="U7" s="24" t="s">
        <v>116</v>
      </c>
    </row>
    <row r="8" spans="3:21" ht="15.75" x14ac:dyDescent="0.25">
      <c r="C8" s="19" t="s">
        <v>25</v>
      </c>
      <c r="D8" s="19" t="e">
        <f>SUMIF(#REF!,Table47[[#Headers],[Science]],#REF!)</f>
        <v>#REF!</v>
      </c>
      <c r="K8" s="27" t="s">
        <v>117</v>
      </c>
      <c r="L8" s="33" t="s">
        <v>114</v>
      </c>
      <c r="M8" s="19"/>
      <c r="N8" s="30"/>
      <c r="O8" s="21" t="s">
        <v>118</v>
      </c>
      <c r="P8" s="19" t="s">
        <v>86</v>
      </c>
      <c r="Q8" s="23" t="s">
        <v>119</v>
      </c>
      <c r="R8" s="27" t="s">
        <v>114</v>
      </c>
      <c r="S8" s="30"/>
      <c r="T8" s="20" t="s">
        <v>114</v>
      </c>
      <c r="U8" s="27" t="s">
        <v>120</v>
      </c>
    </row>
    <row r="9" spans="3:21" ht="15.75" x14ac:dyDescent="0.25">
      <c r="C9" s="19" t="s">
        <v>74</v>
      </c>
      <c r="D9" s="19" t="e">
        <f>SUMIF(#REF!,Table47[[#Headers],[Art]],#REF!)</f>
        <v>#REF!</v>
      </c>
      <c r="K9" s="30"/>
      <c r="L9" s="19"/>
      <c r="M9" s="19"/>
      <c r="N9" s="30"/>
      <c r="O9" s="19"/>
      <c r="P9" s="33" t="s">
        <v>121</v>
      </c>
      <c r="Q9" s="19"/>
      <c r="R9" s="27" t="s">
        <v>122</v>
      </c>
      <c r="S9" s="30"/>
      <c r="T9" s="19"/>
      <c r="U9" s="19"/>
    </row>
    <row r="10" spans="3:21" ht="15.75" x14ac:dyDescent="0.25">
      <c r="C10" s="19" t="s">
        <v>123</v>
      </c>
      <c r="D10" s="19" t="e">
        <f>SUMIF(#REF!,#REF!,#REF!)</f>
        <v>#REF!</v>
      </c>
      <c r="K10" s="30"/>
      <c r="L10" s="19"/>
      <c r="M10" s="19"/>
      <c r="N10" s="30"/>
      <c r="O10" s="19"/>
      <c r="P10" s="33" t="s">
        <v>124</v>
      </c>
      <c r="Q10" s="19"/>
      <c r="R10" s="19"/>
      <c r="S10" s="30"/>
      <c r="T10" s="19"/>
      <c r="U10" s="19"/>
    </row>
    <row r="11" spans="3:21" x14ac:dyDescent="0.25">
      <c r="C11" s="19" t="s">
        <v>19</v>
      </c>
      <c r="D11" s="19" t="e">
        <f>SUMIF(#REF!,Table47[[#Headers],[Makerspace]],#REF!)</f>
        <v>#REF!</v>
      </c>
    </row>
    <row r="12" spans="3:21" ht="15.75" x14ac:dyDescent="0.25">
      <c r="C12" s="19" t="s">
        <v>3</v>
      </c>
      <c r="D12" s="19" t="e">
        <f>SUMIF(#REF!,Table47[[#Headers],[Administrative]],#REF!)</f>
        <v>#REF!</v>
      </c>
      <c r="K12" s="30"/>
      <c r="L12" s="19"/>
      <c r="M12" s="19"/>
      <c r="N12" s="30"/>
      <c r="O12" s="19"/>
      <c r="P12" s="19"/>
      <c r="Q12" s="19"/>
      <c r="R12" s="19"/>
      <c r="S12" s="30"/>
      <c r="T12" s="19"/>
      <c r="U12" s="19"/>
    </row>
    <row r="13" spans="3:21" x14ac:dyDescent="0.25">
      <c r="C13" s="19" t="s">
        <v>75</v>
      </c>
      <c r="D13" s="19" t="e">
        <f>SUMIF(#REF!,Table47[[#Headers],[Classroom]],#REF!)</f>
        <v>#REF!</v>
      </c>
    </row>
    <row r="14" spans="3:21" x14ac:dyDescent="0.25">
      <c r="C14" s="19" t="s">
        <v>22</v>
      </c>
      <c r="D14" s="19" t="e">
        <f>SUMIF(#REF!,Table47[[#Headers],[Medical]],#REF!)</f>
        <v>#REF!</v>
      </c>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promptTitle="Contract Type" prompt="Select" xr:uid="{A9BFF508-FC64-4359-AE06-36D3922BB6A1}">
          <x14:formula1>
            <xm:f>'Response Items'!$C$2:$C$5</xm:f>
          </x14:formula1>
          <xm:sqref>S12 K12 N12 S8:S10 K8:K10 N8:N10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172fbb237495679eb8f8060c4c831727">
  <xsd:schema xmlns:xsd="http://www.w3.org/2001/XMLSchema" xmlns:xs="http://www.w3.org/2001/XMLSchema" xmlns:p="http://schemas.microsoft.com/office/2006/metadata/properties" xmlns:ns2="4ddc00ed-9b3f-4582-a438-505535ed06ef" xmlns:ns3="f5348eea-1c45-4bf0-82fb-93cfbbeaa507" targetNamespace="http://schemas.microsoft.com/office/2006/metadata/properties" ma:root="true" ma:fieldsID="ce60f696c742d2d307f707e203acabd1" ns2:_="" ns3:_="">
    <xsd:import namespace="4ddc00ed-9b3f-4582-a438-505535ed06ef"/>
    <xsd:import namespace="f5348eea-1c45-4bf0-82fb-93cfbbeaa5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E95799-E1E9-4A3C-9B7F-FC2209F1E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dc00ed-9b3f-4582-a438-505535ed06ef"/>
    <ds:schemaRef ds:uri="f5348eea-1c45-4bf0-82fb-93cfbbea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9BC59D9-4BB4-44AF-A4F6-29B26A28A2B9}">
  <ds:schemaRefs>
    <ds:schemaRef ds:uri="http://purl.org/dc/elements/1.1/"/>
    <ds:schemaRef ds:uri="http://purl.org/dc/dcmitype/"/>
    <ds:schemaRef ds:uri="http://schemas.microsoft.com/office/infopath/2007/PartnerControls"/>
    <ds:schemaRef ds:uri="4ddc00ed-9b3f-4582-a438-505535ed06ef"/>
    <ds:schemaRef ds:uri="http://www.w3.org/XML/1998/namespace"/>
    <ds:schemaRef ds:uri="http://schemas.microsoft.com/office/2006/documentManagement/types"/>
    <ds:schemaRef ds:uri="http://schemas.openxmlformats.org/package/2006/metadata/core-properties"/>
    <ds:schemaRef ds:uri="f5348eea-1c45-4bf0-82fb-93cfbbeaa507"/>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1013323-0091-451C-849F-5E4E972B4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Instructions &amp; Guidelines</vt:lpstr>
      <vt:lpstr>Data Master Sheet</vt:lpstr>
      <vt:lpstr>Sheet3</vt:lpstr>
      <vt:lpstr>Furniture </vt:lpstr>
      <vt:lpstr>Equipment</vt:lpstr>
      <vt:lpstr>Sheet2</vt:lpstr>
      <vt:lpstr>Response Items</vt:lpstr>
      <vt:lpstr>Sheet1</vt:lpstr>
      <vt:lpstr>Administrative</vt:lpstr>
      <vt:lpstr>Art</vt:lpstr>
      <vt:lpstr>Auditorium</vt:lpstr>
      <vt:lpstr>Classroom</vt:lpstr>
      <vt:lpstr>Custodial</vt:lpstr>
      <vt:lpstr>Equipment</vt:lpstr>
      <vt:lpstr>Finishes</vt:lpstr>
      <vt:lpstr>Gym</vt:lpstr>
      <vt:lpstr>Kitchen\Cafeteria</vt:lpstr>
      <vt:lpstr>Makerspace</vt:lpstr>
      <vt:lpstr>Medical</vt:lpstr>
      <vt:lpstr>Music</vt:lpstr>
      <vt:lpstr>Science</vt:lpstr>
      <vt:lpstr>Use</vt:lpstr>
      <vt:lpstr>Utilization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Osegueda</dc:creator>
  <cp:keywords/>
  <dc:description/>
  <cp:lastModifiedBy> </cp:lastModifiedBy>
  <cp:revision/>
  <dcterms:created xsi:type="dcterms:W3CDTF">2016-11-16T14:09:39Z</dcterms:created>
  <dcterms:modified xsi:type="dcterms:W3CDTF">2021-05-13T18:25:02Z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